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"/>
    </mc:Choice>
  </mc:AlternateContent>
  <xr:revisionPtr revIDLastSave="0" documentId="8_{BE14103B-64D3-42A1-B61C-08A23AA4A5FC}" xr6:coauthVersionLast="47" xr6:coauthVersionMax="47" xr10:uidLastSave="{00000000-0000-0000-0000-000000000000}"/>
  <bookViews>
    <workbookView xWindow="-108" yWindow="-108" windowWidth="23256" windowHeight="12456" xr2:uid="{37A73104-977B-45D4-8277-BD25BEA8064C}"/>
  </bookViews>
  <sheets>
    <sheet name="0.1 M HCl" sheetId="2" r:id="rId1"/>
    <sheet name="4 M HCl" sheetId="1" r:id="rId2"/>
  </sheets>
  <definedNames>
    <definedName name="ExternalData_1" localSheetId="0" hidden="1">'0.1 M HCl'!#REF!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" i="1" l="1"/>
  <c r="R37" i="2"/>
  <c r="R36" i="2"/>
  <c r="R35" i="2"/>
  <c r="R34" i="2"/>
  <c r="R33" i="2"/>
  <c r="R32" i="2"/>
  <c r="R31" i="2"/>
  <c r="R30" i="2"/>
  <c r="R29" i="2"/>
  <c r="R28" i="2"/>
  <c r="V28" i="2" s="1"/>
  <c r="R27" i="2"/>
  <c r="V26" i="2" s="1"/>
  <c r="R26" i="2"/>
  <c r="R25" i="2"/>
  <c r="R24" i="2"/>
  <c r="V24" i="2" s="1"/>
  <c r="R23" i="2"/>
  <c r="V22" i="2" s="1"/>
  <c r="R22" i="2"/>
  <c r="R21" i="2"/>
  <c r="R20" i="2"/>
  <c r="R19" i="2"/>
  <c r="V18" i="2" s="1"/>
  <c r="R18" i="2"/>
  <c r="R17" i="2"/>
  <c r="R16" i="2"/>
  <c r="V16" i="2" s="1"/>
  <c r="R15" i="2"/>
  <c r="V14" i="2" s="1"/>
  <c r="R14" i="2"/>
  <c r="R12" i="2"/>
  <c r="R11" i="2"/>
  <c r="V11" i="2" s="1"/>
  <c r="R10" i="2"/>
  <c r="V9" i="2" s="1"/>
  <c r="W9" i="2" s="1"/>
  <c r="R9" i="2"/>
  <c r="R8" i="2"/>
  <c r="R7" i="2"/>
  <c r="R6" i="2"/>
  <c r="R5" i="2"/>
  <c r="R4" i="2"/>
  <c r="R3" i="2"/>
  <c r="V7" i="2" l="1"/>
  <c r="V5" i="2"/>
  <c r="V32" i="2"/>
  <c r="V36" i="2"/>
  <c r="V3" i="2"/>
  <c r="V34" i="2"/>
  <c r="V20" i="2"/>
  <c r="W20" i="2" s="1"/>
  <c r="V30" i="2"/>
  <c r="X26" i="2" s="1"/>
  <c r="W14" i="2"/>
  <c r="X14" i="2"/>
  <c r="X9" i="2"/>
  <c r="W3" i="2" l="1"/>
  <c r="W32" i="2"/>
  <c r="X3" i="2"/>
  <c r="W26" i="2"/>
  <c r="X32" i="2"/>
  <c r="X20" i="2"/>
  <c r="R29" i="1"/>
  <c r="R30" i="1"/>
  <c r="R31" i="1"/>
  <c r="V30" i="1" s="1"/>
  <c r="R32" i="1"/>
  <c r="R33" i="1"/>
  <c r="R34" i="1"/>
  <c r="R35" i="1"/>
  <c r="R36" i="1"/>
  <c r="R37" i="1"/>
  <c r="R28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4" i="1"/>
  <c r="R5" i="1"/>
  <c r="R6" i="1"/>
  <c r="R7" i="1"/>
  <c r="R8" i="1"/>
  <c r="R3" i="1"/>
  <c r="V36" i="1" l="1"/>
  <c r="V7" i="1"/>
  <c r="V25" i="1"/>
  <c r="V21" i="1"/>
  <c r="V17" i="1"/>
  <c r="V13" i="1"/>
  <c r="V9" i="1"/>
  <c r="V28" i="1"/>
  <c r="V3" i="1"/>
  <c r="V34" i="1"/>
  <c r="V5" i="1"/>
  <c r="V23" i="1"/>
  <c r="V19" i="1"/>
  <c r="V15" i="1"/>
  <c r="V11" i="1"/>
  <c r="V32" i="1"/>
  <c r="W28" i="1" l="1"/>
  <c r="X28" i="1"/>
  <c r="W9" i="1"/>
  <c r="W21" i="1"/>
  <c r="X34" i="1"/>
  <c r="W34" i="1"/>
  <c r="X9" i="1"/>
  <c r="X21" i="1"/>
  <c r="X15" i="1"/>
  <c r="W15" i="1"/>
  <c r="X3" i="1"/>
  <c r="W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84743A8-FBBF-4CD0-9FE1-12E0D4CF00E5}" keepAlive="1" name="Query - 008666" description="Connection to the '008666' query in the workbook." type="5" refreshedVersion="8" background="1" saveData="1">
    <dbPr connection="Provider=Microsoft.Mashup.OleDb.1;Data Source=$Workbook$;Location=008666;Extended Properties=&quot;&quot;" command="SELECT * FROM [008666]"/>
  </connection>
</connections>
</file>

<file path=xl/sharedStrings.xml><?xml version="1.0" encoding="utf-8"?>
<sst xmlns="http://schemas.openxmlformats.org/spreadsheetml/2006/main" count="837" uniqueCount="334">
  <si>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</si>
  <si>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</si>
  <si>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</si>
  <si>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</si>
  <si>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</si>
  <si>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</si>
  <si>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</si>
  <si>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</si>
  <si>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</si>
  <si>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</si>
  <si>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Fr-221 Counts</t>
  </si>
  <si>
    <t>Fr-221 CPM</t>
  </si>
  <si>
    <t>Fr-221 Error %</t>
  </si>
  <si>
    <t>Fr-221 Info</t>
  </si>
  <si>
    <t>Bi-213 Counts</t>
  </si>
  <si>
    <t>Bi-213 CPM</t>
  </si>
  <si>
    <t>Bi-213 Error %</t>
  </si>
  <si>
    <t>19</t>
  </si>
  <si>
    <t>Bi-213 &amp; Fr-221</t>
  </si>
  <si>
    <t>2024-03-27 15:43:26</t>
  </si>
  <si>
    <t>0</t>
  </si>
  <si>
    <t>8666</t>
  </si>
  <si>
    <t>1</t>
  </si>
  <si>
    <t>180.05</t>
  </si>
  <si>
    <t/>
  </si>
  <si>
    <t>3309.44</t>
  </si>
  <si>
    <t>1103.11</t>
  </si>
  <si>
    <t>3.01</t>
  </si>
  <si>
    <t>3221</t>
  </si>
  <si>
    <t>1073.63</t>
  </si>
  <si>
    <t>3.05</t>
  </si>
  <si>
    <t>2024-03-27 15:46:40</t>
  </si>
  <si>
    <t>2</t>
  </si>
  <si>
    <t>834.86</t>
  </si>
  <si>
    <t>278.23</t>
  </si>
  <si>
    <t>6</t>
  </si>
  <si>
    <t>812.8</t>
  </si>
  <si>
    <t>270.88</t>
  </si>
  <si>
    <t>6.08</t>
  </si>
  <si>
    <t>2024-03-27 15:49:54</t>
  </si>
  <si>
    <t>3</t>
  </si>
  <si>
    <t>180.03</t>
  </si>
  <si>
    <t>3565.91</t>
  </si>
  <si>
    <t>1188.69</t>
  </si>
  <si>
    <t>2.9</t>
  </si>
  <si>
    <t>3470.63</t>
  </si>
  <si>
    <t>1156.93</t>
  </si>
  <si>
    <t>2.94</t>
  </si>
  <si>
    <t>2024-03-27 15:53:08</t>
  </si>
  <si>
    <t>4</t>
  </si>
  <si>
    <t>640.09</t>
  </si>
  <si>
    <t>213.32</t>
  </si>
  <si>
    <t>6.85</t>
  </si>
  <si>
    <t>564.25</t>
  </si>
  <si>
    <t>188.04</t>
  </si>
  <si>
    <t>7.29</t>
  </si>
  <si>
    <t>2024-03-27 15:56:22</t>
  </si>
  <si>
    <t>5</t>
  </si>
  <si>
    <t>180.06</t>
  </si>
  <si>
    <t>5640.4</t>
  </si>
  <si>
    <t>1880.18</t>
  </si>
  <si>
    <t>2.31</t>
  </si>
  <si>
    <t>5359.18</t>
  </si>
  <si>
    <t>1786.44</t>
  </si>
  <si>
    <t>2.37</t>
  </si>
  <si>
    <t>2024-03-27 16:00:09</t>
  </si>
  <si>
    <t>889.87</t>
  </si>
  <si>
    <t>296.57</t>
  </si>
  <si>
    <t>5.81</t>
  </si>
  <si>
    <t>869.55</t>
  </si>
  <si>
    <t>289.8</t>
  </si>
  <si>
    <t>5.87</t>
  </si>
  <si>
    <t>2024-03-27 16:03:23</t>
  </si>
  <si>
    <t>2024-03-27 16:06:37</t>
  </si>
  <si>
    <t>4.31</t>
  </si>
  <si>
    <t>2024-03-27 16:09:51</t>
  </si>
  <si>
    <t>2024-03-27 16:13:05</t>
  </si>
  <si>
    <t>2024-03-27 16:16:51</t>
  </si>
  <si>
    <t>2024-03-27 16:20:06</t>
  </si>
  <si>
    <t>180.04</t>
  </si>
  <si>
    <t>2024-03-27 16:23:20</t>
  </si>
  <si>
    <t>2024-03-27 16:26:34</t>
  </si>
  <si>
    <t>2024-03-27 16:29:48</t>
  </si>
  <si>
    <t>2024-03-27 16:33:34</t>
  </si>
  <si>
    <t>2024-03-27 16:36:48</t>
  </si>
  <si>
    <t>2024-03-27 16:40:02</t>
  </si>
  <si>
    <t>2024-03-27 17:03:14</t>
  </si>
  <si>
    <t>2644.13</t>
  </si>
  <si>
    <t>881.39</t>
  </si>
  <si>
    <t>3.37</t>
  </si>
  <si>
    <t>2416.49</t>
  </si>
  <si>
    <t>805.51</t>
  </si>
  <si>
    <t>3.52</t>
  </si>
  <si>
    <t>2024-03-27 17:07:01</t>
  </si>
  <si>
    <t>1363.64</t>
  </si>
  <si>
    <t>454.52</t>
  </si>
  <si>
    <t>4.69</t>
  </si>
  <si>
    <t>1251.51</t>
  </si>
  <si>
    <t>417.14</t>
  </si>
  <si>
    <t>4.9</t>
  </si>
  <si>
    <t>2024-03-27 17:10:15</t>
  </si>
  <si>
    <t>1686.81</t>
  </si>
  <si>
    <t>562.19</t>
  </si>
  <si>
    <t>4.22</t>
  </si>
  <si>
    <t>1611.69</t>
  </si>
  <si>
    <t>537.15</t>
  </si>
  <si>
    <t>2024-03-27 17:13:29</t>
  </si>
  <si>
    <t>1447.49</t>
  </si>
  <si>
    <t>482.43</t>
  </si>
  <si>
    <t>4.55</t>
  </si>
  <si>
    <t>1430.88</t>
  </si>
  <si>
    <t>476.89</t>
  </si>
  <si>
    <t>4.58</t>
  </si>
  <si>
    <t>2024-03-27 17:16:43</t>
  </si>
  <si>
    <t>44.7</t>
  </si>
  <si>
    <t>14.9</t>
  </si>
  <si>
    <t>25.91</t>
  </si>
  <si>
    <t>38.92</t>
  </si>
  <si>
    <t>12.97</t>
  </si>
  <si>
    <t>27.76</t>
  </si>
  <si>
    <t>2024-03-27 17:20:31</t>
  </si>
  <si>
    <t>2024-03-27 17:23:45</t>
  </si>
  <si>
    <t>2024-03-27 17:26:59</t>
  </si>
  <si>
    <t>2024-03-27 17:30:13</t>
  </si>
  <si>
    <t>2024-03-27 17:33:27</t>
  </si>
  <si>
    <t>2024-03-27 17:37:15</t>
  </si>
  <si>
    <t>8</t>
  </si>
  <si>
    <t>2024-03-27 17:40:29</t>
  </si>
  <si>
    <t>1959.65</t>
  </si>
  <si>
    <t>653.14</t>
  </si>
  <si>
    <t>3.91</t>
  </si>
  <si>
    <t>1827.18</t>
  </si>
  <si>
    <t>608.99</t>
  </si>
  <si>
    <t>4.05</t>
  </si>
  <si>
    <t>2024-03-27 17:43:43</t>
  </si>
  <si>
    <t>422.31</t>
  </si>
  <si>
    <t>140.74</t>
  </si>
  <si>
    <t>8.43</t>
  </si>
  <si>
    <t>395.62</t>
  </si>
  <si>
    <t>131.84</t>
  </si>
  <si>
    <t>8.71</t>
  </si>
  <si>
    <t>2024-03-27 17:46:57</t>
  </si>
  <si>
    <t>2583.04</t>
  </si>
  <si>
    <t>860.93</t>
  </si>
  <si>
    <t>3.41</t>
  </si>
  <si>
    <t>2447.86</t>
  </si>
  <si>
    <t>815.87</t>
  </si>
  <si>
    <t>3.5</t>
  </si>
  <si>
    <t>2024-03-27 17:50:11</t>
  </si>
  <si>
    <t>515.16</t>
  </si>
  <si>
    <t>171.68</t>
  </si>
  <si>
    <t>7.63</t>
  </si>
  <si>
    <t>461.94</t>
  </si>
  <si>
    <t>153.95</t>
  </si>
  <si>
    <t>8.06</t>
  </si>
  <si>
    <t>2024-03-27 17:53:59</t>
  </si>
  <si>
    <t>9</t>
  </si>
  <si>
    <t>2100.96</t>
  </si>
  <si>
    <t>700.24</t>
  </si>
  <si>
    <t>3.78</t>
  </si>
  <si>
    <t>1910.49</t>
  </si>
  <si>
    <t>636.76</t>
  </si>
  <si>
    <t>3.96</t>
  </si>
  <si>
    <t>2024-03-27 17:57:13</t>
  </si>
  <si>
    <t>451.32</t>
  </si>
  <si>
    <t>150.4</t>
  </si>
  <si>
    <t>8.15</t>
  </si>
  <si>
    <t>430.75</t>
  </si>
  <si>
    <t>143.54</t>
  </si>
  <si>
    <t>8.35</t>
  </si>
  <si>
    <t>2024-03-27 18:00:27</t>
  </si>
  <si>
    <t>3189.76</t>
  </si>
  <si>
    <t>1063.22</t>
  </si>
  <si>
    <t>3.07</t>
  </si>
  <si>
    <t>3072.51</t>
  </si>
  <si>
    <t>1024.13</t>
  </si>
  <si>
    <t>3.12</t>
  </si>
  <si>
    <t>2024-03-27 18:03:41</t>
  </si>
  <si>
    <t>312.56</t>
  </si>
  <si>
    <t>104.16</t>
  </si>
  <si>
    <t>9.8</t>
  </si>
  <si>
    <t>315.43</t>
  </si>
  <si>
    <t>105.12</t>
  </si>
  <si>
    <t>9.75</t>
  </si>
  <si>
    <t>2024-03-27 18:06:55</t>
  </si>
  <si>
    <t>1968.2</t>
  </si>
  <si>
    <t>655.93</t>
  </si>
  <si>
    <t>3.9</t>
  </si>
  <si>
    <t>1785.69</t>
  </si>
  <si>
    <t>595.11</t>
  </si>
  <si>
    <t>4.1</t>
  </si>
  <si>
    <t>2024-03-27 18:10:44</t>
  </si>
  <si>
    <t>10</t>
  </si>
  <si>
    <t>286.31</t>
  </si>
  <si>
    <t>95.43</t>
  </si>
  <si>
    <t>10.24</t>
  </si>
  <si>
    <t>288.88</t>
  </si>
  <si>
    <t>96.28</t>
  </si>
  <si>
    <t>10.19</t>
  </si>
  <si>
    <t>2024-03-27 18:13:58</t>
  </si>
  <si>
    <t>3562.22</t>
  </si>
  <si>
    <t>1187.28</t>
  </si>
  <si>
    <t>3298.69</t>
  </si>
  <si>
    <t>1099.44</t>
  </si>
  <si>
    <t>3.02</t>
  </si>
  <si>
    <t>2024-03-27 18:17:12</t>
  </si>
  <si>
    <t>762.78</t>
  </si>
  <si>
    <t>254.23</t>
  </si>
  <si>
    <t>6.27</t>
  </si>
  <si>
    <t>667.82</t>
  </si>
  <si>
    <t>222.58</t>
  </si>
  <si>
    <t>6.7</t>
  </si>
  <si>
    <t>2024-03-27 18:20:26</t>
  </si>
  <si>
    <t>2833.97</t>
  </si>
  <si>
    <t>944.59</t>
  </si>
  <si>
    <t>3.25</t>
  </si>
  <si>
    <t>2704.12</t>
  </si>
  <si>
    <t>901.31</t>
  </si>
  <si>
    <t>3.33</t>
  </si>
  <si>
    <t>2024-03-27 18:23:40</t>
  </si>
  <si>
    <t>409.47</t>
  </si>
  <si>
    <t>136.45</t>
  </si>
  <si>
    <t>8.56</t>
  </si>
  <si>
    <t>411.88</t>
  </si>
  <si>
    <t>137.26</t>
  </si>
  <si>
    <t>8.54</t>
  </si>
  <si>
    <t>2024-03-27 18:27:28</t>
  </si>
  <si>
    <t>11</t>
  </si>
  <si>
    <t>3090.44</t>
  </si>
  <si>
    <t>1030.15</t>
  </si>
  <si>
    <t>2933.68</t>
  </si>
  <si>
    <t>977.9</t>
  </si>
  <si>
    <t>3.2</t>
  </si>
  <si>
    <t>2024-03-27 18:30:42</t>
  </si>
  <si>
    <t>432.39</t>
  </si>
  <si>
    <t>144.1</t>
  </si>
  <si>
    <t>8.33</t>
  </si>
  <si>
    <t>377.18</t>
  </si>
  <si>
    <t>125.7</t>
  </si>
  <si>
    <t>8.92</t>
  </si>
  <si>
    <t>2024-03-27 18:33:56</t>
  </si>
  <si>
    <t>2960.27</t>
  </si>
  <si>
    <t>986.7</t>
  </si>
  <si>
    <t>3.18</t>
  </si>
  <si>
    <t>2788.18</t>
  </si>
  <si>
    <t>929.34</t>
  </si>
  <si>
    <t>3.28</t>
  </si>
  <si>
    <t>2024-03-27 18:37:10</t>
  </si>
  <si>
    <t>413.16</t>
  </si>
  <si>
    <t>137.68</t>
  </si>
  <si>
    <t>8.52</t>
  </si>
  <si>
    <t>359</t>
  </si>
  <si>
    <t>119.63</t>
  </si>
  <si>
    <t>9.14</t>
  </si>
  <si>
    <t>2024-03-27 18:40:24</t>
  </si>
  <si>
    <t>3242.23</t>
  </si>
  <si>
    <t>1080.61</t>
  </si>
  <si>
    <t>3.04</t>
  </si>
  <si>
    <t>3028.43</t>
  </si>
  <si>
    <t>1009.35</t>
  </si>
  <si>
    <t>3.15</t>
  </si>
  <si>
    <t>2024-03-27 18:44:12</t>
  </si>
  <si>
    <t>12</t>
  </si>
  <si>
    <t>334.94</t>
  </si>
  <si>
    <t>111.62</t>
  </si>
  <si>
    <t>9.47</t>
  </si>
  <si>
    <t>278.88</t>
  </si>
  <si>
    <t>92.94</t>
  </si>
  <si>
    <t>10.37</t>
  </si>
  <si>
    <t>2024-03-27 18:47:26</t>
  </si>
  <si>
    <t>4393.3</t>
  </si>
  <si>
    <t>1464.39</t>
  </si>
  <si>
    <t>2.61</t>
  </si>
  <si>
    <t>4134.12</t>
  </si>
  <si>
    <t>1378</t>
  </si>
  <si>
    <t>2.69</t>
  </si>
  <si>
    <t>2024-03-27 18:50:40</t>
  </si>
  <si>
    <t>452.46</t>
  </si>
  <si>
    <t>150.8</t>
  </si>
  <si>
    <t>8.14</t>
  </si>
  <si>
    <t>442.82</t>
  </si>
  <si>
    <t>147.58</t>
  </si>
  <si>
    <t>8.23</t>
  </si>
  <si>
    <t>2024-03-27 18:53:54</t>
  </si>
  <si>
    <t>4252.23</t>
  </si>
  <si>
    <t>1417.57</t>
  </si>
  <si>
    <t>2.66</t>
  </si>
  <si>
    <t>4046.05</t>
  </si>
  <si>
    <t>1348.84</t>
  </si>
  <si>
    <t>2.72</t>
  </si>
  <si>
    <t>2024-03-27 18:57:08</t>
  </si>
  <si>
    <t>469.46</t>
  </si>
  <si>
    <t>156.46</t>
  </si>
  <si>
    <t>7.99</t>
  </si>
  <si>
    <t>147.57</t>
  </si>
  <si>
    <t>2024-03-27 19:00:56</t>
  </si>
  <si>
    <t>13</t>
  </si>
  <si>
    <t>2024-03-27 19:04:10</t>
  </si>
  <si>
    <t>2024-03-27 19:07:24</t>
  </si>
  <si>
    <t>2024-03-27 19:10:38</t>
  </si>
  <si>
    <t>2024-03-27 19:13:52</t>
  </si>
  <si>
    <t>37</t>
  </si>
  <si>
    <t>12.33</t>
  </si>
  <si>
    <t>28.48</t>
  </si>
  <si>
    <t>42.49</t>
  </si>
  <si>
    <t>14.16</t>
  </si>
  <si>
    <t>26.57</t>
  </si>
  <si>
    <t>2024-03-27 10:57:06</t>
  </si>
  <si>
    <t>8661</t>
  </si>
  <si>
    <t>48.85</t>
  </si>
  <si>
    <t>16.28</t>
  </si>
  <si>
    <t>24.78</t>
  </si>
  <si>
    <t>40.18</t>
  </si>
  <si>
    <t>13.39</t>
  </si>
  <si>
    <t>27.33</t>
  </si>
  <si>
    <t>2024-03-27 11:00:20</t>
  </si>
  <si>
    <t>2024-03-27 11:03:34</t>
  </si>
  <si>
    <t>2024-03-27 11:06:48</t>
  </si>
  <si>
    <t>2024-03-27 11:10:34</t>
  </si>
  <si>
    <t>2024-03-27 11:13:49</t>
  </si>
  <si>
    <t>2024-03-27 11:17:03</t>
  </si>
  <si>
    <t>minus BG</t>
  </si>
  <si>
    <t>M HCl</t>
  </si>
  <si>
    <t>20/30</t>
  </si>
  <si>
    <t>20/20</t>
  </si>
  <si>
    <t>10/20</t>
  </si>
  <si>
    <t>30/30</t>
  </si>
  <si>
    <t>50/50</t>
  </si>
  <si>
    <t>70/70</t>
  </si>
  <si>
    <t>100/100</t>
  </si>
  <si>
    <t>flow</t>
  </si>
  <si>
    <t>contact time</t>
  </si>
  <si>
    <t>%</t>
  </si>
  <si>
    <t>0.1 M HCl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</si>
</sst>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49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0" xfId="0" applyNumberFormat="1"/>
    <xf numFmtId="0" fontId="1" fillId="0" borderId="0" xfId="0" applyNumberFormat="1" applyFont="1"/>
    <xf numFmtId="0" fontId="7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74264-342A-4F7F-96BF-9DDBA0ABE886}">
  <dimension ref="A1:AE38"/>
  <sheetViews>
    <sheetView tabSelected="1" topLeftCell="M1" workbookViewId="0">
      <selection activeCell="AD19" sqref="AD19"/>
    </sheetView>
  </sheetViews>
  <sheetFormatPr baseColWidth="10" defaultColWidth="8.88671875" defaultRowHeight="14.4" x14ac:dyDescent="0.3"/>
  <cols>
    <col min="17" max="17" width="13.44140625" customWidth="1"/>
    <col min="21" max="21" width="12" customWidth="1"/>
  </cols>
  <sheetData>
    <row r="1" spans="1:3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T1" s="3" t="s">
        <v>333</v>
      </c>
    </row>
    <row r="2" spans="1:31" x14ac:dyDescent="0.3">
      <c r="A2" t="s">
        <v>17</v>
      </c>
      <c r="B2" t="s">
        <v>18</v>
      </c>
      <c r="C2" t="s">
        <v>307</v>
      </c>
      <c r="D2" t="s">
        <v>20</v>
      </c>
      <c r="E2" t="s">
        <v>308</v>
      </c>
      <c r="F2" t="s">
        <v>57</v>
      </c>
      <c r="G2" t="s">
        <v>22</v>
      </c>
      <c r="H2" t="s">
        <v>32</v>
      </c>
      <c r="I2" t="s">
        <v>23</v>
      </c>
      <c r="J2" t="s">
        <v>24</v>
      </c>
      <c r="K2" s="1" t="s">
        <v>309</v>
      </c>
      <c r="L2" s="1" t="s">
        <v>310</v>
      </c>
      <c r="M2" s="1" t="s">
        <v>311</v>
      </c>
      <c r="N2" s="1" t="s">
        <v>24</v>
      </c>
      <c r="O2" s="1" t="s">
        <v>312</v>
      </c>
      <c r="P2" s="1" t="s">
        <v>313</v>
      </c>
      <c r="Q2" s="1" t="s">
        <v>314</v>
      </c>
      <c r="S2" s="1" t="s">
        <v>322</v>
      </c>
      <c r="T2" s="1" t="s">
        <v>330</v>
      </c>
      <c r="U2" s="1" t="s">
        <v>331</v>
      </c>
      <c r="V2" s="1" t="s">
        <v>332</v>
      </c>
    </row>
    <row r="3" spans="1:31" x14ac:dyDescent="0.3">
      <c r="A3" t="s">
        <v>17</v>
      </c>
      <c r="B3" t="s">
        <v>18</v>
      </c>
      <c r="C3" t="s">
        <v>19</v>
      </c>
      <c r="D3" t="s">
        <v>20</v>
      </c>
      <c r="E3" t="s">
        <v>21</v>
      </c>
      <c r="F3" t="s">
        <v>22</v>
      </c>
      <c r="G3" t="s">
        <v>22</v>
      </c>
      <c r="H3" t="s">
        <v>22</v>
      </c>
      <c r="I3" t="s">
        <v>23</v>
      </c>
      <c r="J3" t="s">
        <v>24</v>
      </c>
      <c r="K3" t="s">
        <v>25</v>
      </c>
      <c r="L3" t="s">
        <v>26</v>
      </c>
      <c r="M3" t="s">
        <v>27</v>
      </c>
      <c r="N3" t="s">
        <v>24</v>
      </c>
      <c r="O3" t="s">
        <v>28</v>
      </c>
      <c r="P3" t="s">
        <v>29</v>
      </c>
      <c r="Q3" t="s">
        <v>30</v>
      </c>
      <c r="R3">
        <f>K3-$K$13</f>
        <v>3264.7400000000002</v>
      </c>
      <c r="S3">
        <v>0.1</v>
      </c>
      <c r="T3" t="s">
        <v>323</v>
      </c>
      <c r="U3">
        <v>0.87224999999999997</v>
      </c>
      <c r="V3">
        <f>(R4*2)/((R4*2)+(R3))*100</f>
        <v>32.617139932219615</v>
      </c>
      <c r="W3" s="6">
        <f>AVERAGE(V3:V7)</f>
        <v>27.029374636483826</v>
      </c>
      <c r="X3" s="6">
        <f>_xlfn.STDEV.P(V3:V7)</f>
        <v>4.0406426350827491</v>
      </c>
      <c r="AD3" s="6"/>
      <c r="AE3" s="6"/>
    </row>
    <row r="4" spans="1:31" x14ac:dyDescent="0.3">
      <c r="A4" t="s">
        <v>17</v>
      </c>
      <c r="B4" t="s">
        <v>18</v>
      </c>
      <c r="C4" t="s">
        <v>31</v>
      </c>
      <c r="D4" t="s">
        <v>20</v>
      </c>
      <c r="E4" t="s">
        <v>21</v>
      </c>
      <c r="F4" t="s">
        <v>22</v>
      </c>
      <c r="G4" t="s">
        <v>22</v>
      </c>
      <c r="H4" t="s">
        <v>32</v>
      </c>
      <c r="I4" t="s">
        <v>23</v>
      </c>
      <c r="J4" t="s">
        <v>24</v>
      </c>
      <c r="K4" t="s">
        <v>33</v>
      </c>
      <c r="L4" t="s">
        <v>34</v>
      </c>
      <c r="M4" t="s">
        <v>35</v>
      </c>
      <c r="N4" t="s">
        <v>24</v>
      </c>
      <c r="O4" t="s">
        <v>36</v>
      </c>
      <c r="P4" t="s">
        <v>37</v>
      </c>
      <c r="Q4" t="s">
        <v>38</v>
      </c>
      <c r="R4">
        <f>K4-$K$13</f>
        <v>790.16</v>
      </c>
      <c r="S4">
        <v>0.1</v>
      </c>
      <c r="W4" s="5"/>
      <c r="X4" s="5"/>
      <c r="AD4" s="6"/>
      <c r="AE4" s="6"/>
    </row>
    <row r="5" spans="1:31" x14ac:dyDescent="0.3">
      <c r="A5" t="s">
        <v>17</v>
      </c>
      <c r="B5" t="s">
        <v>18</v>
      </c>
      <c r="C5" t="s">
        <v>39</v>
      </c>
      <c r="D5" t="s">
        <v>20</v>
      </c>
      <c r="E5" t="s">
        <v>21</v>
      </c>
      <c r="F5" t="s">
        <v>22</v>
      </c>
      <c r="G5" t="s">
        <v>22</v>
      </c>
      <c r="H5" t="s">
        <v>40</v>
      </c>
      <c r="I5" t="s">
        <v>41</v>
      </c>
      <c r="J5" t="s">
        <v>24</v>
      </c>
      <c r="K5" t="s">
        <v>42</v>
      </c>
      <c r="L5" t="s">
        <v>43</v>
      </c>
      <c r="M5" t="s">
        <v>44</v>
      </c>
      <c r="N5" t="s">
        <v>24</v>
      </c>
      <c r="O5" t="s">
        <v>45</v>
      </c>
      <c r="P5" t="s">
        <v>46</v>
      </c>
      <c r="Q5" t="s">
        <v>47</v>
      </c>
      <c r="R5">
        <f>K5-$K$13</f>
        <v>3521.21</v>
      </c>
      <c r="S5">
        <v>0.1</v>
      </c>
      <c r="V5">
        <f>(R6*2)/((R6*2)+(R5))*100</f>
        <v>25.271276042606207</v>
      </c>
    </row>
    <row r="6" spans="1:31" x14ac:dyDescent="0.3">
      <c r="A6" t="s">
        <v>17</v>
      </c>
      <c r="B6" t="s">
        <v>18</v>
      </c>
      <c r="C6" t="s">
        <v>48</v>
      </c>
      <c r="D6" t="s">
        <v>20</v>
      </c>
      <c r="E6" t="s">
        <v>21</v>
      </c>
      <c r="F6" t="s">
        <v>22</v>
      </c>
      <c r="G6" t="s">
        <v>22</v>
      </c>
      <c r="H6" t="s">
        <v>49</v>
      </c>
      <c r="I6" t="s">
        <v>23</v>
      </c>
      <c r="J6" t="s">
        <v>24</v>
      </c>
      <c r="K6" t="s">
        <v>50</v>
      </c>
      <c r="L6" t="s">
        <v>51</v>
      </c>
      <c r="M6" t="s">
        <v>52</v>
      </c>
      <c r="N6" t="s">
        <v>24</v>
      </c>
      <c r="O6" t="s">
        <v>53</v>
      </c>
      <c r="P6" t="s">
        <v>54</v>
      </c>
      <c r="Q6" t="s">
        <v>55</v>
      </c>
      <c r="R6">
        <f>K6-$K$13</f>
        <v>595.39</v>
      </c>
      <c r="S6">
        <v>0.1</v>
      </c>
      <c r="AD6" s="6"/>
      <c r="AE6" s="6"/>
    </row>
    <row r="7" spans="1:31" x14ac:dyDescent="0.3">
      <c r="A7" t="s">
        <v>17</v>
      </c>
      <c r="B7" t="s">
        <v>18</v>
      </c>
      <c r="C7" t="s">
        <v>56</v>
      </c>
      <c r="D7" t="s">
        <v>20</v>
      </c>
      <c r="E7" t="s">
        <v>21</v>
      </c>
      <c r="F7" t="s">
        <v>22</v>
      </c>
      <c r="G7" t="s">
        <v>22</v>
      </c>
      <c r="H7" t="s">
        <v>57</v>
      </c>
      <c r="I7" t="s">
        <v>58</v>
      </c>
      <c r="J7" t="s">
        <v>24</v>
      </c>
      <c r="K7" t="s">
        <v>59</v>
      </c>
      <c r="L7" t="s">
        <v>60</v>
      </c>
      <c r="M7" t="s">
        <v>61</v>
      </c>
      <c r="N7" t="s">
        <v>24</v>
      </c>
      <c r="O7" t="s">
        <v>62</v>
      </c>
      <c r="P7" t="s">
        <v>63</v>
      </c>
      <c r="Q7" t="s">
        <v>64</v>
      </c>
      <c r="R7">
        <f>K7-$K$13</f>
        <v>5595.7</v>
      </c>
      <c r="S7">
        <v>0.1</v>
      </c>
      <c r="V7">
        <f>(R8*2)/((R8*2)+(R7))*100</f>
        <v>23.199707934625664</v>
      </c>
      <c r="AD7" s="6"/>
      <c r="AE7" s="6"/>
    </row>
    <row r="8" spans="1:31" x14ac:dyDescent="0.3">
      <c r="A8" t="s">
        <v>17</v>
      </c>
      <c r="B8" t="s">
        <v>18</v>
      </c>
      <c r="C8" t="s">
        <v>65</v>
      </c>
      <c r="D8" t="s">
        <v>20</v>
      </c>
      <c r="E8" t="s">
        <v>21</v>
      </c>
      <c r="F8" t="s">
        <v>32</v>
      </c>
      <c r="G8" t="s">
        <v>22</v>
      </c>
      <c r="H8" t="s">
        <v>22</v>
      </c>
      <c r="I8" t="s">
        <v>23</v>
      </c>
      <c r="J8" t="s">
        <v>24</v>
      </c>
      <c r="K8" t="s">
        <v>66</v>
      </c>
      <c r="L8" t="s">
        <v>67</v>
      </c>
      <c r="M8" t="s">
        <v>68</v>
      </c>
      <c r="N8" t="s">
        <v>24</v>
      </c>
      <c r="O8" t="s">
        <v>69</v>
      </c>
      <c r="P8" t="s">
        <v>70</v>
      </c>
      <c r="Q8" t="s">
        <v>71</v>
      </c>
      <c r="R8">
        <f>K8-$K$13</f>
        <v>845.17</v>
      </c>
      <c r="S8">
        <v>0.1</v>
      </c>
      <c r="AD8" s="6"/>
      <c r="AE8" s="6"/>
    </row>
    <row r="9" spans="1:31" x14ac:dyDescent="0.3">
      <c r="A9" t="s">
        <v>17</v>
      </c>
      <c r="B9" t="s">
        <v>18</v>
      </c>
      <c r="C9" t="s">
        <v>86</v>
      </c>
      <c r="D9" t="s">
        <v>20</v>
      </c>
      <c r="E9" t="s">
        <v>21</v>
      </c>
      <c r="F9" t="s">
        <v>57</v>
      </c>
      <c r="G9" t="s">
        <v>22</v>
      </c>
      <c r="H9" t="s">
        <v>57</v>
      </c>
      <c r="I9" t="s">
        <v>41</v>
      </c>
      <c r="J9" t="s">
        <v>24</v>
      </c>
      <c r="K9" t="s">
        <v>87</v>
      </c>
      <c r="L9" t="s">
        <v>88</v>
      </c>
      <c r="M9" t="s">
        <v>89</v>
      </c>
      <c r="N9" t="s">
        <v>24</v>
      </c>
      <c r="O9" t="s">
        <v>90</v>
      </c>
      <c r="P9" t="s">
        <v>91</v>
      </c>
      <c r="Q9" t="s">
        <v>92</v>
      </c>
      <c r="R9">
        <f>K9-$K$13</f>
        <v>2599.4300000000003</v>
      </c>
      <c r="S9">
        <v>0.1</v>
      </c>
      <c r="T9" s="2" t="s">
        <v>325</v>
      </c>
      <c r="U9">
        <v>1.7444999999999999</v>
      </c>
      <c r="V9">
        <f>(R10)/((R10)+(R9))*100</f>
        <v>33.660425125753818</v>
      </c>
      <c r="W9" s="6">
        <f>AVERAGE(V9:V13)</f>
        <v>39.8652876063923</v>
      </c>
      <c r="X9" s="6">
        <f>_xlfn.STDEV.P(V9:V13)</f>
        <v>6.204862480638452</v>
      </c>
    </row>
    <row r="10" spans="1:31" x14ac:dyDescent="0.3">
      <c r="A10" t="s">
        <v>17</v>
      </c>
      <c r="B10" t="s">
        <v>18</v>
      </c>
      <c r="C10" t="s">
        <v>93</v>
      </c>
      <c r="D10" t="s">
        <v>20</v>
      </c>
      <c r="E10" t="s">
        <v>21</v>
      </c>
      <c r="F10" t="s">
        <v>35</v>
      </c>
      <c r="G10" t="s">
        <v>22</v>
      </c>
      <c r="H10" t="s">
        <v>22</v>
      </c>
      <c r="I10" t="s">
        <v>41</v>
      </c>
      <c r="J10" t="s">
        <v>24</v>
      </c>
      <c r="K10" t="s">
        <v>94</v>
      </c>
      <c r="L10" t="s">
        <v>95</v>
      </c>
      <c r="M10" t="s">
        <v>96</v>
      </c>
      <c r="N10" t="s">
        <v>24</v>
      </c>
      <c r="O10" t="s">
        <v>97</v>
      </c>
      <c r="P10" t="s">
        <v>98</v>
      </c>
      <c r="Q10" t="s">
        <v>99</v>
      </c>
      <c r="R10">
        <f>K10-$K$13</f>
        <v>1318.94</v>
      </c>
      <c r="S10">
        <v>0.1</v>
      </c>
    </row>
    <row r="11" spans="1:31" x14ac:dyDescent="0.3">
      <c r="A11" t="s">
        <v>17</v>
      </c>
      <c r="B11" t="s">
        <v>18</v>
      </c>
      <c r="C11" t="s">
        <v>100</v>
      </c>
      <c r="D11" t="s">
        <v>20</v>
      </c>
      <c r="E11" t="s">
        <v>21</v>
      </c>
      <c r="F11" t="s">
        <v>35</v>
      </c>
      <c r="G11" t="s">
        <v>22</v>
      </c>
      <c r="H11" t="s">
        <v>32</v>
      </c>
      <c r="I11" t="s">
        <v>23</v>
      </c>
      <c r="J11" t="s">
        <v>24</v>
      </c>
      <c r="K11" t="s">
        <v>101</v>
      </c>
      <c r="L11" t="s">
        <v>102</v>
      </c>
      <c r="M11" t="s">
        <v>103</v>
      </c>
      <c r="N11" t="s">
        <v>24</v>
      </c>
      <c r="O11" t="s">
        <v>104</v>
      </c>
      <c r="P11" t="s">
        <v>105</v>
      </c>
      <c r="Q11" t="s">
        <v>74</v>
      </c>
      <c r="R11">
        <f>K11-$K$13</f>
        <v>1642.11</v>
      </c>
      <c r="S11">
        <v>0.1</v>
      </c>
      <c r="V11">
        <f t="shared" ref="V11" si="0">(R12)/((R12)+(R11))*100</f>
        <v>46.070150087030775</v>
      </c>
    </row>
    <row r="12" spans="1:31" x14ac:dyDescent="0.3">
      <c r="A12" t="s">
        <v>17</v>
      </c>
      <c r="B12" t="s">
        <v>18</v>
      </c>
      <c r="C12" t="s">
        <v>106</v>
      </c>
      <c r="D12" t="s">
        <v>20</v>
      </c>
      <c r="E12" t="s">
        <v>21</v>
      </c>
      <c r="F12" t="s">
        <v>35</v>
      </c>
      <c r="G12" t="s">
        <v>22</v>
      </c>
      <c r="H12" t="s">
        <v>40</v>
      </c>
      <c r="I12" t="s">
        <v>23</v>
      </c>
      <c r="J12" t="s">
        <v>24</v>
      </c>
      <c r="K12" t="s">
        <v>107</v>
      </c>
      <c r="L12" t="s">
        <v>108</v>
      </c>
      <c r="M12" t="s">
        <v>109</v>
      </c>
      <c r="N12" t="s">
        <v>24</v>
      </c>
      <c r="O12" t="s">
        <v>110</v>
      </c>
      <c r="P12" t="s">
        <v>111</v>
      </c>
      <c r="Q12" t="s">
        <v>112</v>
      </c>
      <c r="R12">
        <f>K12-$K$13</f>
        <v>1402.79</v>
      </c>
      <c r="S12">
        <v>0.1</v>
      </c>
    </row>
    <row r="13" spans="1:31" x14ac:dyDescent="0.3">
      <c r="A13" t="s">
        <v>17</v>
      </c>
      <c r="B13" t="s">
        <v>18</v>
      </c>
      <c r="C13" t="s">
        <v>113</v>
      </c>
      <c r="D13" t="s">
        <v>20</v>
      </c>
      <c r="E13" t="s">
        <v>21</v>
      </c>
      <c r="F13" t="s">
        <v>35</v>
      </c>
      <c r="G13" t="s">
        <v>22</v>
      </c>
      <c r="H13" t="s">
        <v>49</v>
      </c>
      <c r="I13" t="s">
        <v>41</v>
      </c>
      <c r="J13" t="s">
        <v>24</v>
      </c>
      <c r="K13" t="s">
        <v>114</v>
      </c>
      <c r="L13" t="s">
        <v>115</v>
      </c>
      <c r="M13" t="s">
        <v>116</v>
      </c>
      <c r="N13" t="s">
        <v>24</v>
      </c>
      <c r="O13" t="s">
        <v>117</v>
      </c>
      <c r="P13" t="s">
        <v>118</v>
      </c>
      <c r="Q13" t="s">
        <v>119</v>
      </c>
      <c r="R13" t="s">
        <v>24</v>
      </c>
    </row>
    <row r="14" spans="1:31" x14ac:dyDescent="0.3">
      <c r="A14" t="s">
        <v>17</v>
      </c>
      <c r="B14" t="s">
        <v>18</v>
      </c>
      <c r="C14" t="s">
        <v>127</v>
      </c>
      <c r="D14" t="s">
        <v>20</v>
      </c>
      <c r="E14" t="s">
        <v>21</v>
      </c>
      <c r="F14" t="s">
        <v>126</v>
      </c>
      <c r="G14" t="s">
        <v>22</v>
      </c>
      <c r="H14" t="s">
        <v>32</v>
      </c>
      <c r="I14" t="s">
        <v>23</v>
      </c>
      <c r="J14" t="s">
        <v>24</v>
      </c>
      <c r="K14" t="s">
        <v>128</v>
      </c>
      <c r="L14" t="s">
        <v>129</v>
      </c>
      <c r="M14" t="s">
        <v>130</v>
      </c>
      <c r="N14" t="s">
        <v>24</v>
      </c>
      <c r="O14" t="s">
        <v>131</v>
      </c>
      <c r="P14" t="s">
        <v>132</v>
      </c>
      <c r="Q14" t="s">
        <v>133</v>
      </c>
      <c r="R14">
        <f>K14-$K$38</f>
        <v>1922.65</v>
      </c>
      <c r="S14">
        <v>0.1</v>
      </c>
      <c r="T14" t="s">
        <v>326</v>
      </c>
      <c r="U14">
        <v>0.58150000000000002</v>
      </c>
      <c r="V14">
        <f>(R15)/((R15)+(R14))*100</f>
        <v>16.694830066378966</v>
      </c>
      <c r="W14" s="6">
        <f>AVERAGE(V14:V18)</f>
        <v>16.408000018775208</v>
      </c>
      <c r="X14" s="6">
        <f>_xlfn.STDEV.P(V14:V18)</f>
        <v>0.42216177090812584</v>
      </c>
    </row>
    <row r="15" spans="1:31" x14ac:dyDescent="0.3">
      <c r="A15" t="s">
        <v>17</v>
      </c>
      <c r="B15" t="s">
        <v>18</v>
      </c>
      <c r="C15" t="s">
        <v>134</v>
      </c>
      <c r="D15" t="s">
        <v>20</v>
      </c>
      <c r="E15" t="s">
        <v>21</v>
      </c>
      <c r="F15" t="s">
        <v>126</v>
      </c>
      <c r="G15" t="s">
        <v>22</v>
      </c>
      <c r="H15" t="s">
        <v>40</v>
      </c>
      <c r="I15" t="s">
        <v>79</v>
      </c>
      <c r="J15" t="s">
        <v>24</v>
      </c>
      <c r="K15" t="s">
        <v>135</v>
      </c>
      <c r="L15" t="s">
        <v>136</v>
      </c>
      <c r="M15" t="s">
        <v>137</v>
      </c>
      <c r="N15" t="s">
        <v>24</v>
      </c>
      <c r="O15" t="s">
        <v>138</v>
      </c>
      <c r="P15" t="s">
        <v>139</v>
      </c>
      <c r="Q15" t="s">
        <v>140</v>
      </c>
      <c r="R15">
        <f>K15-$K$38</f>
        <v>385.31</v>
      </c>
      <c r="S15">
        <v>0.1</v>
      </c>
    </row>
    <row r="16" spans="1:31" x14ac:dyDescent="0.3">
      <c r="A16" t="s">
        <v>17</v>
      </c>
      <c r="B16" t="s">
        <v>18</v>
      </c>
      <c r="C16" t="s">
        <v>141</v>
      </c>
      <c r="D16" t="s">
        <v>20</v>
      </c>
      <c r="E16" t="s">
        <v>21</v>
      </c>
      <c r="F16" t="s">
        <v>126</v>
      </c>
      <c r="G16" t="s">
        <v>22</v>
      </c>
      <c r="H16" t="s">
        <v>49</v>
      </c>
      <c r="I16" t="s">
        <v>23</v>
      </c>
      <c r="J16" t="s">
        <v>24</v>
      </c>
      <c r="K16" t="s">
        <v>142</v>
      </c>
      <c r="L16" t="s">
        <v>143</v>
      </c>
      <c r="M16" t="s">
        <v>144</v>
      </c>
      <c r="N16" t="s">
        <v>24</v>
      </c>
      <c r="O16" t="s">
        <v>145</v>
      </c>
      <c r="P16" t="s">
        <v>146</v>
      </c>
      <c r="Q16" t="s">
        <v>147</v>
      </c>
      <c r="R16">
        <f>K16-$K$38</f>
        <v>2546.04</v>
      </c>
      <c r="S16">
        <v>0.1</v>
      </c>
      <c r="V16">
        <f t="shared" ref="V16" si="1">(R17)/((R17)+(R16))*100</f>
        <v>15.811123602936314</v>
      </c>
    </row>
    <row r="17" spans="1:24" x14ac:dyDescent="0.3">
      <c r="A17" t="s">
        <v>17</v>
      </c>
      <c r="B17" t="s">
        <v>18</v>
      </c>
      <c r="C17" t="s">
        <v>148</v>
      </c>
      <c r="D17" t="s">
        <v>20</v>
      </c>
      <c r="E17" t="s">
        <v>21</v>
      </c>
      <c r="F17" t="s">
        <v>126</v>
      </c>
      <c r="G17" t="s">
        <v>22</v>
      </c>
      <c r="H17" t="s">
        <v>57</v>
      </c>
      <c r="I17" t="s">
        <v>23</v>
      </c>
      <c r="J17" t="s">
        <v>24</v>
      </c>
      <c r="K17" t="s">
        <v>149</v>
      </c>
      <c r="L17" t="s">
        <v>150</v>
      </c>
      <c r="M17" t="s">
        <v>151</v>
      </c>
      <c r="N17" t="s">
        <v>24</v>
      </c>
      <c r="O17" t="s">
        <v>152</v>
      </c>
      <c r="P17" t="s">
        <v>153</v>
      </c>
      <c r="Q17" t="s">
        <v>154</v>
      </c>
      <c r="R17">
        <f>K17-$K$38</f>
        <v>478.15999999999997</v>
      </c>
      <c r="S17">
        <v>0.1</v>
      </c>
    </row>
    <row r="18" spans="1:24" x14ac:dyDescent="0.3">
      <c r="A18" t="s">
        <v>17</v>
      </c>
      <c r="B18" t="s">
        <v>18</v>
      </c>
      <c r="C18" t="s">
        <v>155</v>
      </c>
      <c r="D18" t="s">
        <v>20</v>
      </c>
      <c r="E18" t="s">
        <v>21</v>
      </c>
      <c r="F18" t="s">
        <v>156</v>
      </c>
      <c r="G18" t="s">
        <v>22</v>
      </c>
      <c r="H18" t="s">
        <v>22</v>
      </c>
      <c r="I18" t="s">
        <v>23</v>
      </c>
      <c r="J18" t="s">
        <v>24</v>
      </c>
      <c r="K18" t="s">
        <v>157</v>
      </c>
      <c r="L18" t="s">
        <v>158</v>
      </c>
      <c r="M18" t="s">
        <v>159</v>
      </c>
      <c r="N18" t="s">
        <v>24</v>
      </c>
      <c r="O18" t="s">
        <v>160</v>
      </c>
      <c r="P18" t="s">
        <v>161</v>
      </c>
      <c r="Q18" t="s">
        <v>162</v>
      </c>
      <c r="R18">
        <f>K18-$K$38</f>
        <v>2063.96</v>
      </c>
      <c r="S18">
        <v>0.1</v>
      </c>
      <c r="V18">
        <f t="shared" ref="V18" si="2">(R19)/((R19)+(R18))*100</f>
        <v>16.718046387010343</v>
      </c>
    </row>
    <row r="19" spans="1:24" x14ac:dyDescent="0.3">
      <c r="A19" t="s">
        <v>17</v>
      </c>
      <c r="B19" t="s">
        <v>18</v>
      </c>
      <c r="C19" t="s">
        <v>163</v>
      </c>
      <c r="D19" t="s">
        <v>20</v>
      </c>
      <c r="E19" t="s">
        <v>21</v>
      </c>
      <c r="F19" t="s">
        <v>156</v>
      </c>
      <c r="G19" t="s">
        <v>22</v>
      </c>
      <c r="H19" t="s">
        <v>32</v>
      </c>
      <c r="I19" t="s">
        <v>58</v>
      </c>
      <c r="J19" t="s">
        <v>24</v>
      </c>
      <c r="K19" t="s">
        <v>164</v>
      </c>
      <c r="L19" t="s">
        <v>165</v>
      </c>
      <c r="M19" t="s">
        <v>166</v>
      </c>
      <c r="N19" t="s">
        <v>24</v>
      </c>
      <c r="O19" t="s">
        <v>167</v>
      </c>
      <c r="P19" t="s">
        <v>168</v>
      </c>
      <c r="Q19" t="s">
        <v>169</v>
      </c>
      <c r="R19">
        <f>K19-$K$38</f>
        <v>414.32</v>
      </c>
      <c r="S19">
        <v>0.1</v>
      </c>
    </row>
    <row r="20" spans="1:24" x14ac:dyDescent="0.3">
      <c r="A20" t="s">
        <v>17</v>
      </c>
      <c r="B20" t="s">
        <v>18</v>
      </c>
      <c r="C20" t="s">
        <v>170</v>
      </c>
      <c r="D20" t="s">
        <v>20</v>
      </c>
      <c r="E20" t="s">
        <v>21</v>
      </c>
      <c r="F20" t="s">
        <v>156</v>
      </c>
      <c r="G20" t="s">
        <v>22</v>
      </c>
      <c r="H20" t="s">
        <v>40</v>
      </c>
      <c r="I20" t="s">
        <v>23</v>
      </c>
      <c r="J20" t="s">
        <v>24</v>
      </c>
      <c r="K20" t="s">
        <v>171</v>
      </c>
      <c r="L20" t="s">
        <v>172</v>
      </c>
      <c r="M20" t="s">
        <v>173</v>
      </c>
      <c r="N20" t="s">
        <v>24</v>
      </c>
      <c r="O20" t="s">
        <v>174</v>
      </c>
      <c r="P20" t="s">
        <v>175</v>
      </c>
      <c r="Q20" t="s">
        <v>176</v>
      </c>
      <c r="R20">
        <f>K20-$K$38</f>
        <v>3152.76</v>
      </c>
      <c r="S20">
        <v>0.1</v>
      </c>
      <c r="T20" t="s">
        <v>327</v>
      </c>
      <c r="U20">
        <v>0.34889999999999999</v>
      </c>
      <c r="V20">
        <f>(R21)/((R21)+(R20))*100</f>
        <v>8.0377561021141553</v>
      </c>
      <c r="W20" s="6">
        <f>AVERAGE(V20:V24)</f>
        <v>12.181493022110883</v>
      </c>
      <c r="X20" s="6">
        <f>_xlfn.STDEV.P(V20:V24)</f>
        <v>3.7264081218502776</v>
      </c>
    </row>
    <row r="21" spans="1:24" x14ac:dyDescent="0.3">
      <c r="A21" t="s">
        <v>17</v>
      </c>
      <c r="B21" t="s">
        <v>18</v>
      </c>
      <c r="C21" t="s">
        <v>177</v>
      </c>
      <c r="D21" t="s">
        <v>20</v>
      </c>
      <c r="E21" t="s">
        <v>21</v>
      </c>
      <c r="F21" t="s">
        <v>156</v>
      </c>
      <c r="G21" t="s">
        <v>22</v>
      </c>
      <c r="H21" t="s">
        <v>49</v>
      </c>
      <c r="I21" t="s">
        <v>23</v>
      </c>
      <c r="J21" t="s">
        <v>24</v>
      </c>
      <c r="K21" t="s">
        <v>178</v>
      </c>
      <c r="L21" t="s">
        <v>179</v>
      </c>
      <c r="M21" t="s">
        <v>180</v>
      </c>
      <c r="N21" t="s">
        <v>24</v>
      </c>
      <c r="O21" t="s">
        <v>181</v>
      </c>
      <c r="P21" t="s">
        <v>182</v>
      </c>
      <c r="Q21" t="s">
        <v>183</v>
      </c>
      <c r="R21">
        <f>K21-$K$38</f>
        <v>275.56</v>
      </c>
      <c r="S21">
        <v>0.1</v>
      </c>
    </row>
    <row r="22" spans="1:24" x14ac:dyDescent="0.3">
      <c r="A22" t="s">
        <v>17</v>
      </c>
      <c r="B22" t="s">
        <v>18</v>
      </c>
      <c r="C22" t="s">
        <v>184</v>
      </c>
      <c r="D22" t="s">
        <v>20</v>
      </c>
      <c r="E22" t="s">
        <v>21</v>
      </c>
      <c r="F22" t="s">
        <v>156</v>
      </c>
      <c r="G22" t="s">
        <v>22</v>
      </c>
      <c r="H22" t="s">
        <v>57</v>
      </c>
      <c r="I22" t="s">
        <v>58</v>
      </c>
      <c r="J22" t="s">
        <v>24</v>
      </c>
      <c r="K22" t="s">
        <v>185</v>
      </c>
      <c r="L22" t="s">
        <v>186</v>
      </c>
      <c r="M22" t="s">
        <v>187</v>
      </c>
      <c r="N22" t="s">
        <v>24</v>
      </c>
      <c r="O22" t="s">
        <v>188</v>
      </c>
      <c r="P22" t="s">
        <v>189</v>
      </c>
      <c r="Q22" t="s">
        <v>190</v>
      </c>
      <c r="R22">
        <f>K22-$K$38</f>
        <v>1931.2</v>
      </c>
      <c r="S22">
        <v>0.1</v>
      </c>
      <c r="V22">
        <f t="shared" ref="V22" si="3">(R23)/((R23)+(R22))*100</f>
        <v>11.433563707572999</v>
      </c>
    </row>
    <row r="23" spans="1:24" x14ac:dyDescent="0.3">
      <c r="A23" t="s">
        <v>17</v>
      </c>
      <c r="B23" t="s">
        <v>18</v>
      </c>
      <c r="C23" t="s">
        <v>191</v>
      </c>
      <c r="D23" t="s">
        <v>20</v>
      </c>
      <c r="E23" t="s">
        <v>21</v>
      </c>
      <c r="F23" t="s">
        <v>192</v>
      </c>
      <c r="G23" t="s">
        <v>22</v>
      </c>
      <c r="H23" t="s">
        <v>22</v>
      </c>
      <c r="I23" t="s">
        <v>41</v>
      </c>
      <c r="J23" t="s">
        <v>24</v>
      </c>
      <c r="K23" t="s">
        <v>193</v>
      </c>
      <c r="L23" t="s">
        <v>194</v>
      </c>
      <c r="M23" t="s">
        <v>195</v>
      </c>
      <c r="N23" t="s">
        <v>24</v>
      </c>
      <c r="O23" t="s">
        <v>196</v>
      </c>
      <c r="P23" t="s">
        <v>197</v>
      </c>
      <c r="Q23" t="s">
        <v>198</v>
      </c>
      <c r="R23">
        <f>K23-$K$38</f>
        <v>249.31</v>
      </c>
      <c r="S23">
        <v>0.1</v>
      </c>
    </row>
    <row r="24" spans="1:24" x14ac:dyDescent="0.3">
      <c r="A24" t="s">
        <v>17</v>
      </c>
      <c r="B24" t="s">
        <v>18</v>
      </c>
      <c r="C24" t="s">
        <v>199</v>
      </c>
      <c r="D24" t="s">
        <v>20</v>
      </c>
      <c r="E24" t="s">
        <v>21</v>
      </c>
      <c r="F24" t="s">
        <v>192</v>
      </c>
      <c r="G24" t="s">
        <v>22</v>
      </c>
      <c r="H24" t="s">
        <v>32</v>
      </c>
      <c r="I24" t="s">
        <v>58</v>
      </c>
      <c r="J24" t="s">
        <v>24</v>
      </c>
      <c r="K24" t="s">
        <v>200</v>
      </c>
      <c r="L24" t="s">
        <v>201</v>
      </c>
      <c r="M24" t="s">
        <v>44</v>
      </c>
      <c r="N24" t="s">
        <v>24</v>
      </c>
      <c r="O24" t="s">
        <v>202</v>
      </c>
      <c r="P24" t="s">
        <v>203</v>
      </c>
      <c r="Q24" t="s">
        <v>204</v>
      </c>
      <c r="R24">
        <f>K24-$K$38</f>
        <v>3525.22</v>
      </c>
      <c r="S24">
        <v>0.1</v>
      </c>
      <c r="V24">
        <f t="shared" ref="V24" si="4">(R25)/((R25)+(R24))*100</f>
        <v>17.073159256645496</v>
      </c>
    </row>
    <row r="25" spans="1:24" x14ac:dyDescent="0.3">
      <c r="A25" t="s">
        <v>17</v>
      </c>
      <c r="B25" t="s">
        <v>18</v>
      </c>
      <c r="C25" t="s">
        <v>205</v>
      </c>
      <c r="D25" t="s">
        <v>20</v>
      </c>
      <c r="E25" t="s">
        <v>21</v>
      </c>
      <c r="F25" t="s">
        <v>192</v>
      </c>
      <c r="G25" t="s">
        <v>22</v>
      </c>
      <c r="H25" t="s">
        <v>40</v>
      </c>
      <c r="I25" t="s">
        <v>41</v>
      </c>
      <c r="J25" t="s">
        <v>24</v>
      </c>
      <c r="K25" t="s">
        <v>206</v>
      </c>
      <c r="L25" t="s">
        <v>207</v>
      </c>
      <c r="M25" t="s">
        <v>208</v>
      </c>
      <c r="N25" t="s">
        <v>24</v>
      </c>
      <c r="O25" t="s">
        <v>209</v>
      </c>
      <c r="P25" t="s">
        <v>210</v>
      </c>
      <c r="Q25" t="s">
        <v>211</v>
      </c>
      <c r="R25">
        <f>K25-$K$38</f>
        <v>725.78</v>
      </c>
      <c r="S25">
        <v>0.1</v>
      </c>
    </row>
    <row r="26" spans="1:24" x14ac:dyDescent="0.3">
      <c r="A26" t="s">
        <v>17</v>
      </c>
      <c r="B26" t="s">
        <v>18</v>
      </c>
      <c r="C26" t="s">
        <v>212</v>
      </c>
      <c r="D26" t="s">
        <v>20</v>
      </c>
      <c r="E26" t="s">
        <v>21</v>
      </c>
      <c r="F26" t="s">
        <v>192</v>
      </c>
      <c r="G26" t="s">
        <v>22</v>
      </c>
      <c r="H26" t="s">
        <v>49</v>
      </c>
      <c r="I26" t="s">
        <v>23</v>
      </c>
      <c r="J26" t="s">
        <v>24</v>
      </c>
      <c r="K26" t="s">
        <v>213</v>
      </c>
      <c r="L26" t="s">
        <v>214</v>
      </c>
      <c r="M26" t="s">
        <v>215</v>
      </c>
      <c r="N26" t="s">
        <v>24</v>
      </c>
      <c r="O26" t="s">
        <v>216</v>
      </c>
      <c r="P26" t="s">
        <v>217</v>
      </c>
      <c r="Q26" t="s">
        <v>218</v>
      </c>
      <c r="R26">
        <f>K26-$K$38</f>
        <v>2796.97</v>
      </c>
      <c r="S26">
        <v>0.1</v>
      </c>
      <c r="T26" t="s">
        <v>328</v>
      </c>
      <c r="U26">
        <v>0.249214285714286</v>
      </c>
      <c r="V26">
        <f>(R27)/((R27)+(R26))*100</f>
        <v>11.751918319955578</v>
      </c>
      <c r="W26" s="6">
        <f>AVERAGE(V26:V30)</f>
        <v>11.539047693490494</v>
      </c>
      <c r="X26" s="6">
        <f>_xlfn.STDEV.P(V26:V30)</f>
        <v>0.15275293027013523</v>
      </c>
    </row>
    <row r="27" spans="1:24" x14ac:dyDescent="0.3">
      <c r="A27" t="s">
        <v>17</v>
      </c>
      <c r="B27" t="s">
        <v>18</v>
      </c>
      <c r="C27" t="s">
        <v>219</v>
      </c>
      <c r="D27" t="s">
        <v>20</v>
      </c>
      <c r="E27" t="s">
        <v>21</v>
      </c>
      <c r="F27" t="s">
        <v>192</v>
      </c>
      <c r="G27" t="s">
        <v>22</v>
      </c>
      <c r="H27" t="s">
        <v>57</v>
      </c>
      <c r="I27" t="s">
        <v>58</v>
      </c>
      <c r="J27" t="s">
        <v>24</v>
      </c>
      <c r="K27" t="s">
        <v>220</v>
      </c>
      <c r="L27" t="s">
        <v>221</v>
      </c>
      <c r="M27" t="s">
        <v>222</v>
      </c>
      <c r="N27" t="s">
        <v>24</v>
      </c>
      <c r="O27" t="s">
        <v>223</v>
      </c>
      <c r="P27" t="s">
        <v>224</v>
      </c>
      <c r="Q27" t="s">
        <v>225</v>
      </c>
      <c r="R27">
        <f>K27-$K$38</f>
        <v>372.47</v>
      </c>
      <c r="S27">
        <v>0.1</v>
      </c>
    </row>
    <row r="28" spans="1:24" x14ac:dyDescent="0.3">
      <c r="A28" t="s">
        <v>17</v>
      </c>
      <c r="B28" t="s">
        <v>18</v>
      </c>
      <c r="C28" t="s">
        <v>226</v>
      </c>
      <c r="D28" t="s">
        <v>20</v>
      </c>
      <c r="E28" t="s">
        <v>21</v>
      </c>
      <c r="F28" t="s">
        <v>227</v>
      </c>
      <c r="G28" t="s">
        <v>22</v>
      </c>
      <c r="H28" t="s">
        <v>22</v>
      </c>
      <c r="I28" t="s">
        <v>79</v>
      </c>
      <c r="J28" t="s">
        <v>24</v>
      </c>
      <c r="K28" t="s">
        <v>228</v>
      </c>
      <c r="L28" t="s">
        <v>229</v>
      </c>
      <c r="M28" t="s">
        <v>176</v>
      </c>
      <c r="N28" t="s">
        <v>24</v>
      </c>
      <c r="O28" t="s">
        <v>230</v>
      </c>
      <c r="P28" t="s">
        <v>231</v>
      </c>
      <c r="Q28" t="s">
        <v>232</v>
      </c>
      <c r="R28">
        <f>K28-$K$38</f>
        <v>3053.44</v>
      </c>
      <c r="S28">
        <v>0.1</v>
      </c>
      <c r="V28">
        <f t="shared" ref="V28" si="5">(R29)/((R29)+(R28))*100</f>
        <v>11.464467660047029</v>
      </c>
    </row>
    <row r="29" spans="1:24" x14ac:dyDescent="0.3">
      <c r="A29" t="s">
        <v>17</v>
      </c>
      <c r="B29" t="s">
        <v>18</v>
      </c>
      <c r="C29" t="s">
        <v>233</v>
      </c>
      <c r="D29" t="s">
        <v>20</v>
      </c>
      <c r="E29" t="s">
        <v>21</v>
      </c>
      <c r="F29" t="s">
        <v>227</v>
      </c>
      <c r="G29" t="s">
        <v>22</v>
      </c>
      <c r="H29" t="s">
        <v>32</v>
      </c>
      <c r="I29" t="s">
        <v>23</v>
      </c>
      <c r="J29" t="s">
        <v>24</v>
      </c>
      <c r="K29" t="s">
        <v>234</v>
      </c>
      <c r="L29" t="s">
        <v>235</v>
      </c>
      <c r="M29" t="s">
        <v>236</v>
      </c>
      <c r="N29" t="s">
        <v>24</v>
      </c>
      <c r="O29" t="s">
        <v>237</v>
      </c>
      <c r="P29" t="s">
        <v>238</v>
      </c>
      <c r="Q29" t="s">
        <v>239</v>
      </c>
      <c r="R29">
        <f>K29-$K$38</f>
        <v>395.39</v>
      </c>
      <c r="S29">
        <v>0.1</v>
      </c>
    </row>
    <row r="30" spans="1:24" x14ac:dyDescent="0.3">
      <c r="A30" t="s">
        <v>17</v>
      </c>
      <c r="B30" t="s">
        <v>18</v>
      </c>
      <c r="C30" t="s">
        <v>240</v>
      </c>
      <c r="D30" t="s">
        <v>20</v>
      </c>
      <c r="E30" t="s">
        <v>21</v>
      </c>
      <c r="F30" t="s">
        <v>227</v>
      </c>
      <c r="G30" t="s">
        <v>22</v>
      </c>
      <c r="H30" t="s">
        <v>40</v>
      </c>
      <c r="I30" t="s">
        <v>23</v>
      </c>
      <c r="J30" t="s">
        <v>24</v>
      </c>
      <c r="K30" t="s">
        <v>241</v>
      </c>
      <c r="L30" t="s">
        <v>242</v>
      </c>
      <c r="M30" t="s">
        <v>243</v>
      </c>
      <c r="N30" t="s">
        <v>24</v>
      </c>
      <c r="O30" t="s">
        <v>244</v>
      </c>
      <c r="P30" t="s">
        <v>245</v>
      </c>
      <c r="Q30" t="s">
        <v>246</v>
      </c>
      <c r="R30">
        <f>K30-$K$38</f>
        <v>2923.27</v>
      </c>
      <c r="S30">
        <v>0.1</v>
      </c>
      <c r="V30">
        <f t="shared" ref="V30" si="6">(R31)/((R31)+(R30))*100</f>
        <v>11.400757100468869</v>
      </c>
    </row>
    <row r="31" spans="1:24" x14ac:dyDescent="0.3">
      <c r="A31" t="s">
        <v>17</v>
      </c>
      <c r="B31" t="s">
        <v>18</v>
      </c>
      <c r="C31" t="s">
        <v>247</v>
      </c>
      <c r="D31" t="s">
        <v>20</v>
      </c>
      <c r="E31" t="s">
        <v>21</v>
      </c>
      <c r="F31" t="s">
        <v>227</v>
      </c>
      <c r="G31" t="s">
        <v>22</v>
      </c>
      <c r="H31" t="s">
        <v>49</v>
      </c>
      <c r="I31" t="s">
        <v>58</v>
      </c>
      <c r="J31" t="s">
        <v>24</v>
      </c>
      <c r="K31" t="s">
        <v>248</v>
      </c>
      <c r="L31" t="s">
        <v>249</v>
      </c>
      <c r="M31" t="s">
        <v>250</v>
      </c>
      <c r="N31" t="s">
        <v>24</v>
      </c>
      <c r="O31" t="s">
        <v>251</v>
      </c>
      <c r="P31" t="s">
        <v>252</v>
      </c>
      <c r="Q31" t="s">
        <v>253</v>
      </c>
      <c r="R31">
        <f>K31-$K$38</f>
        <v>376.16</v>
      </c>
      <c r="S31">
        <v>0.1</v>
      </c>
    </row>
    <row r="32" spans="1:24" x14ac:dyDescent="0.3">
      <c r="A32" t="s">
        <v>17</v>
      </c>
      <c r="B32" t="s">
        <v>18</v>
      </c>
      <c r="C32" t="s">
        <v>254</v>
      </c>
      <c r="D32" t="s">
        <v>20</v>
      </c>
      <c r="E32" t="s">
        <v>21</v>
      </c>
      <c r="F32" t="s">
        <v>227</v>
      </c>
      <c r="G32" t="s">
        <v>22</v>
      </c>
      <c r="H32" t="s">
        <v>57</v>
      </c>
      <c r="I32" t="s">
        <v>58</v>
      </c>
      <c r="J32" t="s">
        <v>24</v>
      </c>
      <c r="K32" t="s">
        <v>255</v>
      </c>
      <c r="L32" t="s">
        <v>256</v>
      </c>
      <c r="M32" t="s">
        <v>257</v>
      </c>
      <c r="N32" t="s">
        <v>24</v>
      </c>
      <c r="O32" t="s">
        <v>258</v>
      </c>
      <c r="P32" t="s">
        <v>259</v>
      </c>
      <c r="Q32" t="s">
        <v>260</v>
      </c>
      <c r="R32">
        <f>K32-$K$38</f>
        <v>3205.23</v>
      </c>
      <c r="S32">
        <v>0.1</v>
      </c>
      <c r="T32" t="s">
        <v>329</v>
      </c>
      <c r="U32">
        <v>0.17444999999999999</v>
      </c>
      <c r="V32">
        <f>(R33)/((R33)+(R32))*100</f>
        <v>8.5048684477202077</v>
      </c>
      <c r="W32" s="6">
        <f>AVERAGE(V32:V36)</f>
        <v>8.8387822136464926</v>
      </c>
      <c r="X32" s="6">
        <f>_xlfn.STDEV.P(V32:V36)</f>
        <v>0.33968969312891473</v>
      </c>
    </row>
    <row r="33" spans="1:22" x14ac:dyDescent="0.3">
      <c r="A33" t="s">
        <v>17</v>
      </c>
      <c r="B33" t="s">
        <v>18</v>
      </c>
      <c r="C33" t="s">
        <v>261</v>
      </c>
      <c r="D33" t="s">
        <v>20</v>
      </c>
      <c r="E33" t="s">
        <v>21</v>
      </c>
      <c r="F33" t="s">
        <v>262</v>
      </c>
      <c r="G33" t="s">
        <v>22</v>
      </c>
      <c r="H33" t="s">
        <v>22</v>
      </c>
      <c r="I33" t="s">
        <v>23</v>
      </c>
      <c r="J33" t="s">
        <v>24</v>
      </c>
      <c r="K33" t="s">
        <v>263</v>
      </c>
      <c r="L33" t="s">
        <v>264</v>
      </c>
      <c r="M33" t="s">
        <v>265</v>
      </c>
      <c r="N33" t="s">
        <v>24</v>
      </c>
      <c r="O33" t="s">
        <v>266</v>
      </c>
      <c r="P33" t="s">
        <v>267</v>
      </c>
      <c r="Q33" t="s">
        <v>268</v>
      </c>
      <c r="R33">
        <f>K33-$K$38</f>
        <v>297.94</v>
      </c>
      <c r="S33">
        <v>0.1</v>
      </c>
    </row>
    <row r="34" spans="1:22" x14ac:dyDescent="0.3">
      <c r="A34" t="s">
        <v>17</v>
      </c>
      <c r="B34" t="s">
        <v>18</v>
      </c>
      <c r="C34" t="s">
        <v>269</v>
      </c>
      <c r="D34" t="s">
        <v>20</v>
      </c>
      <c r="E34" t="s">
        <v>21</v>
      </c>
      <c r="F34" t="s">
        <v>262</v>
      </c>
      <c r="G34" t="s">
        <v>22</v>
      </c>
      <c r="H34" t="s">
        <v>32</v>
      </c>
      <c r="I34" t="s">
        <v>58</v>
      </c>
      <c r="J34" t="s">
        <v>24</v>
      </c>
      <c r="K34" t="s">
        <v>270</v>
      </c>
      <c r="L34" t="s">
        <v>271</v>
      </c>
      <c r="M34" t="s">
        <v>272</v>
      </c>
      <c r="N34" t="s">
        <v>24</v>
      </c>
      <c r="O34" t="s">
        <v>273</v>
      </c>
      <c r="P34" t="s">
        <v>274</v>
      </c>
      <c r="Q34" t="s">
        <v>275</v>
      </c>
      <c r="R34">
        <f>K34-$K$38</f>
        <v>4356.3</v>
      </c>
      <c r="S34">
        <v>0.1</v>
      </c>
      <c r="V34">
        <f t="shared" ref="V34:V36" si="7">(R35)/((R35)+(R34))*100</f>
        <v>8.7066407363320852</v>
      </c>
    </row>
    <row r="35" spans="1:22" x14ac:dyDescent="0.3">
      <c r="A35" t="s">
        <v>17</v>
      </c>
      <c r="B35" t="s">
        <v>18</v>
      </c>
      <c r="C35" t="s">
        <v>276</v>
      </c>
      <c r="D35" t="s">
        <v>20</v>
      </c>
      <c r="E35" t="s">
        <v>21</v>
      </c>
      <c r="F35" t="s">
        <v>262</v>
      </c>
      <c r="G35" t="s">
        <v>22</v>
      </c>
      <c r="H35" t="s">
        <v>40</v>
      </c>
      <c r="I35" t="s">
        <v>79</v>
      </c>
      <c r="J35" t="s">
        <v>24</v>
      </c>
      <c r="K35" t="s">
        <v>277</v>
      </c>
      <c r="L35" t="s">
        <v>278</v>
      </c>
      <c r="M35" t="s">
        <v>279</v>
      </c>
      <c r="N35" t="s">
        <v>24</v>
      </c>
      <c r="O35" t="s">
        <v>280</v>
      </c>
      <c r="P35" t="s">
        <v>281</v>
      </c>
      <c r="Q35" t="s">
        <v>282</v>
      </c>
      <c r="R35">
        <f>K35-$K$38</f>
        <v>415.46</v>
      </c>
      <c r="S35">
        <v>0.1</v>
      </c>
    </row>
    <row r="36" spans="1:22" x14ac:dyDescent="0.3">
      <c r="A36" t="s">
        <v>17</v>
      </c>
      <c r="B36" t="s">
        <v>18</v>
      </c>
      <c r="C36" t="s">
        <v>283</v>
      </c>
      <c r="D36" t="s">
        <v>20</v>
      </c>
      <c r="E36" t="s">
        <v>21</v>
      </c>
      <c r="F36" t="s">
        <v>262</v>
      </c>
      <c r="G36" t="s">
        <v>22</v>
      </c>
      <c r="H36" t="s">
        <v>49</v>
      </c>
      <c r="I36" t="s">
        <v>41</v>
      </c>
      <c r="J36" t="s">
        <v>24</v>
      </c>
      <c r="K36" t="s">
        <v>284</v>
      </c>
      <c r="L36" t="s">
        <v>285</v>
      </c>
      <c r="M36" t="s">
        <v>286</v>
      </c>
      <c r="N36" t="s">
        <v>24</v>
      </c>
      <c r="O36" t="s">
        <v>287</v>
      </c>
      <c r="P36" t="s">
        <v>288</v>
      </c>
      <c r="Q36" t="s">
        <v>289</v>
      </c>
      <c r="R36">
        <f>K36-$K$38</f>
        <v>4215.2299999999996</v>
      </c>
      <c r="S36">
        <v>0.1</v>
      </c>
      <c r="V36">
        <f t="shared" si="7"/>
        <v>9.304837456887185</v>
      </c>
    </row>
    <row r="37" spans="1:22" x14ac:dyDescent="0.3">
      <c r="A37" t="s">
        <v>17</v>
      </c>
      <c r="B37" t="s">
        <v>18</v>
      </c>
      <c r="C37" t="s">
        <v>290</v>
      </c>
      <c r="D37" t="s">
        <v>20</v>
      </c>
      <c r="E37" t="s">
        <v>21</v>
      </c>
      <c r="F37" t="s">
        <v>262</v>
      </c>
      <c r="G37" t="s">
        <v>22</v>
      </c>
      <c r="H37" t="s">
        <v>57</v>
      </c>
      <c r="I37" t="s">
        <v>23</v>
      </c>
      <c r="J37" t="s">
        <v>24</v>
      </c>
      <c r="K37" t="s">
        <v>291</v>
      </c>
      <c r="L37" t="s">
        <v>292</v>
      </c>
      <c r="M37" t="s">
        <v>293</v>
      </c>
      <c r="N37" t="s">
        <v>24</v>
      </c>
      <c r="O37" t="s">
        <v>280</v>
      </c>
      <c r="P37" t="s">
        <v>294</v>
      </c>
      <c r="Q37" t="s">
        <v>282</v>
      </c>
      <c r="R37">
        <f>K37-$K$38</f>
        <v>432.46</v>
      </c>
      <c r="S37">
        <v>0.1</v>
      </c>
    </row>
    <row r="38" spans="1:22" x14ac:dyDescent="0.3">
      <c r="A38" t="s">
        <v>17</v>
      </c>
      <c r="B38" t="s">
        <v>18</v>
      </c>
      <c r="C38" t="s">
        <v>300</v>
      </c>
      <c r="D38" t="s">
        <v>20</v>
      </c>
      <c r="E38" t="s">
        <v>21</v>
      </c>
      <c r="F38" t="s">
        <v>296</v>
      </c>
      <c r="G38" t="s">
        <v>22</v>
      </c>
      <c r="H38" t="s">
        <v>57</v>
      </c>
      <c r="I38" t="s">
        <v>79</v>
      </c>
      <c r="J38" t="s">
        <v>24</v>
      </c>
      <c r="K38" t="s">
        <v>301</v>
      </c>
      <c r="L38" t="s">
        <v>302</v>
      </c>
      <c r="M38" t="s">
        <v>303</v>
      </c>
      <c r="N38" t="s">
        <v>24</v>
      </c>
      <c r="O38" t="s">
        <v>304</v>
      </c>
      <c r="P38" t="s">
        <v>305</v>
      </c>
      <c r="Q38" t="s">
        <v>306</v>
      </c>
      <c r="R38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B84AD-B511-4B5E-9272-165DE742C798}">
  <dimension ref="A1:AE38"/>
  <sheetViews>
    <sheetView zoomScale="64" workbookViewId="0">
      <selection activeCell="AA5" sqref="AA5:AE35"/>
    </sheetView>
  </sheetViews>
  <sheetFormatPr baseColWidth="10" defaultColWidth="8.88671875" defaultRowHeight="14.4" x14ac:dyDescent="0.3"/>
  <cols>
    <col min="17" max="17" width="13.44140625" customWidth="1"/>
    <col min="21" max="21" width="12" customWidth="1"/>
  </cols>
  <sheetData>
    <row r="1" spans="1:31" x14ac:dyDescent="0.3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T1" s="3"/>
    </row>
    <row r="2" spans="1:31" x14ac:dyDescent="0.3">
      <c r="A2" s="10">
        <v>19</v>
      </c>
      <c r="B2" s="8" t="s">
        <v>18</v>
      </c>
      <c r="C2" s="8" t="s">
        <v>307</v>
      </c>
      <c r="D2" s="10">
        <v>0</v>
      </c>
      <c r="E2" s="10">
        <v>8661</v>
      </c>
      <c r="F2" s="10">
        <v>5</v>
      </c>
      <c r="G2" s="10">
        <v>1</v>
      </c>
      <c r="H2" s="10">
        <v>2</v>
      </c>
      <c r="I2" s="10">
        <v>180.05</v>
      </c>
      <c r="J2" s="8" t="s">
        <v>24</v>
      </c>
      <c r="K2" s="11">
        <v>48.85</v>
      </c>
      <c r="L2" s="11">
        <v>16.28</v>
      </c>
      <c r="M2" s="11">
        <v>24.78</v>
      </c>
      <c r="N2" s="9" t="s">
        <v>24</v>
      </c>
      <c r="O2" s="11">
        <v>40.18</v>
      </c>
      <c r="P2" s="11">
        <v>13.39</v>
      </c>
      <c r="Q2" s="11">
        <v>27.33</v>
      </c>
      <c r="R2" s="1" t="s">
        <v>321</v>
      </c>
      <c r="S2" s="1" t="s">
        <v>322</v>
      </c>
      <c r="T2" s="1" t="s">
        <v>330</v>
      </c>
      <c r="U2" s="1" t="s">
        <v>331</v>
      </c>
      <c r="V2" s="1" t="s">
        <v>332</v>
      </c>
    </row>
    <row r="3" spans="1:31" x14ac:dyDescent="0.3">
      <c r="A3" s="10">
        <v>19</v>
      </c>
      <c r="B3" s="8" t="s">
        <v>18</v>
      </c>
      <c r="C3" s="8" t="s">
        <v>315</v>
      </c>
      <c r="D3" s="10">
        <v>0</v>
      </c>
      <c r="E3" s="10">
        <v>8661</v>
      </c>
      <c r="F3" s="10">
        <v>5</v>
      </c>
      <c r="G3" s="10">
        <v>1</v>
      </c>
      <c r="H3" s="10">
        <v>3</v>
      </c>
      <c r="I3" s="10">
        <v>180.05</v>
      </c>
      <c r="J3" s="8" t="s">
        <v>24</v>
      </c>
      <c r="K3" s="10">
        <v>5742.96</v>
      </c>
      <c r="L3" s="10">
        <v>1914.53</v>
      </c>
      <c r="M3" s="10">
        <v>2.29</v>
      </c>
      <c r="N3" s="8" t="s">
        <v>24</v>
      </c>
      <c r="O3" s="10">
        <v>5432.18</v>
      </c>
      <c r="P3" s="10">
        <v>1810.93</v>
      </c>
      <c r="Q3" s="10">
        <v>2.35</v>
      </c>
      <c r="R3">
        <f>K3-$K$2</f>
        <v>5694.11</v>
      </c>
      <c r="S3">
        <v>4</v>
      </c>
      <c r="T3" t="s">
        <v>329</v>
      </c>
      <c r="U3">
        <v>0.17444999999999999</v>
      </c>
      <c r="V3">
        <f>(R4*3)/((R4*3)+(R3*2))*100</f>
        <v>17.57867798406031</v>
      </c>
      <c r="W3" s="7">
        <f>AVERAGE(V3:V6)</f>
        <v>18.114568093554382</v>
      </c>
      <c r="X3" s="7">
        <f>_xlfn.STDEV.P(V3:V6)</f>
        <v>0.5358901094940709</v>
      </c>
    </row>
    <row r="4" spans="1:31" x14ac:dyDescent="0.3">
      <c r="A4" s="10">
        <v>19</v>
      </c>
      <c r="B4" s="8" t="s">
        <v>18</v>
      </c>
      <c r="C4" s="8" t="s">
        <v>316</v>
      </c>
      <c r="D4" s="10">
        <v>0</v>
      </c>
      <c r="E4" s="10">
        <v>8661</v>
      </c>
      <c r="F4" s="10">
        <v>5</v>
      </c>
      <c r="G4" s="10">
        <v>1</v>
      </c>
      <c r="H4" s="10">
        <v>4</v>
      </c>
      <c r="I4" s="10">
        <v>180.05</v>
      </c>
      <c r="J4" s="8" t="s">
        <v>24</v>
      </c>
      <c r="K4" s="10">
        <v>858.47</v>
      </c>
      <c r="L4" s="10">
        <v>286.10000000000002</v>
      </c>
      <c r="M4" s="10">
        <v>5.91</v>
      </c>
      <c r="N4" s="8" t="s">
        <v>24</v>
      </c>
      <c r="O4" s="10">
        <v>641.25</v>
      </c>
      <c r="P4" s="10">
        <v>213.71</v>
      </c>
      <c r="Q4" s="10">
        <v>6.84</v>
      </c>
      <c r="R4">
        <f t="shared" ref="R4:R8" si="0">K4-$K$2</f>
        <v>809.62</v>
      </c>
      <c r="S4">
        <v>4</v>
      </c>
      <c r="W4" s="3"/>
      <c r="X4" s="3"/>
    </row>
    <row r="5" spans="1:31" x14ac:dyDescent="0.3">
      <c r="A5" s="10">
        <v>19</v>
      </c>
      <c r="B5" s="8" t="s">
        <v>18</v>
      </c>
      <c r="C5" s="8" t="s">
        <v>317</v>
      </c>
      <c r="D5" s="10">
        <v>0</v>
      </c>
      <c r="E5" s="10">
        <v>8661</v>
      </c>
      <c r="F5" s="10">
        <v>5</v>
      </c>
      <c r="G5" s="10">
        <v>1</v>
      </c>
      <c r="H5" s="10">
        <v>5</v>
      </c>
      <c r="I5" s="10">
        <v>180.05</v>
      </c>
      <c r="J5" s="8" t="s">
        <v>24</v>
      </c>
      <c r="K5" s="10">
        <v>5611.19</v>
      </c>
      <c r="L5" s="10">
        <v>1870.62</v>
      </c>
      <c r="M5" s="10">
        <v>2.31</v>
      </c>
      <c r="N5" s="8" t="s">
        <v>24</v>
      </c>
      <c r="O5" s="10">
        <v>5503.75</v>
      </c>
      <c r="P5" s="10">
        <v>1834.8</v>
      </c>
      <c r="Q5" s="10">
        <v>2.33</v>
      </c>
      <c r="R5">
        <f t="shared" si="0"/>
        <v>5562.3399999999992</v>
      </c>
      <c r="S5">
        <v>4</v>
      </c>
      <c r="V5">
        <f>(R6*3)/((R6*3)+(R5*2))*100</f>
        <v>18.650458203048451</v>
      </c>
      <c r="W5" s="3"/>
      <c r="X5" s="3"/>
    </row>
    <row r="6" spans="1:31" x14ac:dyDescent="0.3">
      <c r="A6" s="10">
        <v>19</v>
      </c>
      <c r="B6" s="8" t="s">
        <v>18</v>
      </c>
      <c r="C6" s="8" t="s">
        <v>318</v>
      </c>
      <c r="D6" s="10">
        <v>0</v>
      </c>
      <c r="E6" s="10">
        <v>8661</v>
      </c>
      <c r="F6" s="10">
        <v>6</v>
      </c>
      <c r="G6" s="10">
        <v>1</v>
      </c>
      <c r="H6" s="10">
        <v>1</v>
      </c>
      <c r="I6" s="10">
        <v>180.03</v>
      </c>
      <c r="J6" s="8" t="s">
        <v>24</v>
      </c>
      <c r="K6" s="10">
        <v>899.01</v>
      </c>
      <c r="L6" s="10">
        <v>299.64</v>
      </c>
      <c r="M6" s="10">
        <v>5.78</v>
      </c>
      <c r="N6" s="8" t="s">
        <v>24</v>
      </c>
      <c r="O6" s="10">
        <v>678.88</v>
      </c>
      <c r="P6" s="10">
        <v>226.27</v>
      </c>
      <c r="Q6" s="10">
        <v>6.65</v>
      </c>
      <c r="R6">
        <f t="shared" si="0"/>
        <v>850.16</v>
      </c>
      <c r="S6">
        <v>4</v>
      </c>
      <c r="W6" s="3"/>
      <c r="X6" s="3"/>
    </row>
    <row r="7" spans="1:31" x14ac:dyDescent="0.3">
      <c r="A7" s="10">
        <v>19</v>
      </c>
      <c r="B7" s="8" t="s">
        <v>18</v>
      </c>
      <c r="C7" s="8" t="s">
        <v>319</v>
      </c>
      <c r="D7" s="10">
        <v>0</v>
      </c>
      <c r="E7" s="10">
        <v>8661</v>
      </c>
      <c r="F7" s="10">
        <v>6</v>
      </c>
      <c r="G7" s="10">
        <v>1</v>
      </c>
      <c r="H7" s="10">
        <v>2</v>
      </c>
      <c r="I7" s="10">
        <v>180.05</v>
      </c>
      <c r="J7" s="8" t="s">
        <v>24</v>
      </c>
      <c r="K7" s="10">
        <v>192.24</v>
      </c>
      <c r="L7" s="10">
        <v>64.069999999999993</v>
      </c>
      <c r="M7" s="10">
        <v>12.49</v>
      </c>
      <c r="N7" s="8" t="s">
        <v>24</v>
      </c>
      <c r="O7" s="10">
        <v>884.49</v>
      </c>
      <c r="P7" s="10">
        <v>294.77</v>
      </c>
      <c r="Q7" s="10">
        <v>5.82</v>
      </c>
      <c r="R7">
        <f t="shared" si="0"/>
        <v>143.39000000000001</v>
      </c>
      <c r="S7">
        <v>4</v>
      </c>
      <c r="V7">
        <f>(R8*3)/((R8*3)+(R7*2))*100</f>
        <v>95.696869209012007</v>
      </c>
      <c r="W7" s="3"/>
      <c r="X7" s="3"/>
    </row>
    <row r="8" spans="1:31" x14ac:dyDescent="0.3">
      <c r="A8" s="10">
        <v>19</v>
      </c>
      <c r="B8" s="8" t="s">
        <v>18</v>
      </c>
      <c r="C8" s="8" t="s">
        <v>320</v>
      </c>
      <c r="D8" s="10">
        <v>0</v>
      </c>
      <c r="E8" s="10">
        <v>8661</v>
      </c>
      <c r="F8" s="10">
        <v>6</v>
      </c>
      <c r="G8" s="10">
        <v>1</v>
      </c>
      <c r="H8" s="10">
        <v>3</v>
      </c>
      <c r="I8" s="10">
        <v>180.06</v>
      </c>
      <c r="J8" s="8" t="s">
        <v>24</v>
      </c>
      <c r="K8" s="10">
        <v>2174.7399999999998</v>
      </c>
      <c r="L8" s="10">
        <v>724.77</v>
      </c>
      <c r="M8" s="10">
        <v>3.71</v>
      </c>
      <c r="N8" s="8" t="s">
        <v>24</v>
      </c>
      <c r="O8" s="10">
        <v>1590</v>
      </c>
      <c r="P8" s="10">
        <v>529.89</v>
      </c>
      <c r="Q8" s="10">
        <v>4.34</v>
      </c>
      <c r="R8">
        <f t="shared" si="0"/>
        <v>2125.89</v>
      </c>
      <c r="S8">
        <v>4</v>
      </c>
      <c r="W8" s="3"/>
      <c r="X8" s="3"/>
    </row>
    <row r="9" spans="1:31" x14ac:dyDescent="0.3">
      <c r="A9" s="10">
        <v>19</v>
      </c>
      <c r="B9" s="8" t="s">
        <v>18</v>
      </c>
      <c r="C9" s="8" t="s">
        <v>19</v>
      </c>
      <c r="D9" s="10">
        <v>0</v>
      </c>
      <c r="E9" s="10">
        <v>8666</v>
      </c>
      <c r="F9" s="10">
        <v>1</v>
      </c>
      <c r="G9" s="10">
        <v>1</v>
      </c>
      <c r="H9" s="10">
        <v>1</v>
      </c>
      <c r="I9" s="10">
        <v>180.05</v>
      </c>
      <c r="J9" s="8" t="s">
        <v>24</v>
      </c>
      <c r="K9" s="8">
        <v>3009.44</v>
      </c>
      <c r="L9" s="10">
        <v>1003.26</v>
      </c>
      <c r="M9" s="10">
        <v>3.01</v>
      </c>
      <c r="N9" s="8" t="s">
        <v>24</v>
      </c>
      <c r="O9" s="10">
        <v>3221</v>
      </c>
      <c r="P9" s="10">
        <v>1073.6300000000001</v>
      </c>
      <c r="Q9" s="10">
        <v>3.05</v>
      </c>
      <c r="R9">
        <f>K9-$K$27</f>
        <v>2964.7400000000002</v>
      </c>
      <c r="S9">
        <v>4</v>
      </c>
      <c r="T9" t="s">
        <v>326</v>
      </c>
      <c r="U9">
        <v>0.58150000000000002</v>
      </c>
      <c r="V9">
        <f>(R10*2)/((R10*2)+(R9))*100</f>
        <v>34.770058041037963</v>
      </c>
      <c r="W9" s="7">
        <f>AVERAGE(V9:V13)</f>
        <v>28.440988554092218</v>
      </c>
      <c r="X9" s="7">
        <f>_xlfn.STDEV.P(V9:V13)</f>
        <v>4.4753299496403915</v>
      </c>
    </row>
    <row r="10" spans="1:31" x14ac:dyDescent="0.3">
      <c r="A10" s="10">
        <v>19</v>
      </c>
      <c r="B10" s="8" t="s">
        <v>18</v>
      </c>
      <c r="C10" s="8" t="s">
        <v>31</v>
      </c>
      <c r="D10" s="10">
        <v>0</v>
      </c>
      <c r="E10" s="10">
        <v>8666</v>
      </c>
      <c r="F10" s="10">
        <v>1</v>
      </c>
      <c r="G10" s="10">
        <v>1</v>
      </c>
      <c r="H10" s="10">
        <v>2</v>
      </c>
      <c r="I10" s="10">
        <v>180.05</v>
      </c>
      <c r="J10" s="8" t="s">
        <v>24</v>
      </c>
      <c r="K10" s="10">
        <v>834.86</v>
      </c>
      <c r="L10" s="10">
        <v>278.23</v>
      </c>
      <c r="M10" s="10">
        <v>6</v>
      </c>
      <c r="N10" s="8" t="s">
        <v>24</v>
      </c>
      <c r="O10" s="10">
        <v>812.8</v>
      </c>
      <c r="P10" s="10">
        <v>270.88</v>
      </c>
      <c r="Q10" s="10">
        <v>6.08</v>
      </c>
      <c r="R10">
        <f>K10-$K$27</f>
        <v>790.16</v>
      </c>
      <c r="S10">
        <v>4</v>
      </c>
      <c r="W10" s="12"/>
      <c r="X10" s="12"/>
      <c r="AD10" s="4"/>
      <c r="AE10" s="4"/>
    </row>
    <row r="11" spans="1:31" x14ac:dyDescent="0.3">
      <c r="A11" s="10">
        <v>19</v>
      </c>
      <c r="B11" s="8" t="s">
        <v>18</v>
      </c>
      <c r="C11" s="8" t="s">
        <v>39</v>
      </c>
      <c r="D11" s="10">
        <v>0</v>
      </c>
      <c r="E11" s="10">
        <v>8666</v>
      </c>
      <c r="F11" s="10">
        <v>1</v>
      </c>
      <c r="G11" s="10">
        <v>1</v>
      </c>
      <c r="H11" s="10">
        <v>3</v>
      </c>
      <c r="I11" s="10">
        <v>180.03</v>
      </c>
      <c r="J11" s="8" t="s">
        <v>24</v>
      </c>
      <c r="K11" s="10">
        <v>3565.91</v>
      </c>
      <c r="L11" s="10">
        <v>1188.69</v>
      </c>
      <c r="M11" s="10">
        <v>2.9</v>
      </c>
      <c r="N11" s="8" t="s">
        <v>24</v>
      </c>
      <c r="O11" s="10">
        <v>3470.63</v>
      </c>
      <c r="P11" s="10">
        <v>1156.93</v>
      </c>
      <c r="Q11" s="10">
        <v>2.94</v>
      </c>
      <c r="R11">
        <f>K11-$K$27</f>
        <v>3521.21</v>
      </c>
      <c r="S11">
        <v>4</v>
      </c>
      <c r="V11">
        <f>(R12*2)/((R12*2)+(R11))*100</f>
        <v>25.271276042606207</v>
      </c>
      <c r="W11" s="3"/>
      <c r="X11" s="3"/>
    </row>
    <row r="12" spans="1:31" x14ac:dyDescent="0.3">
      <c r="A12" s="10">
        <v>19</v>
      </c>
      <c r="B12" s="8" t="s">
        <v>18</v>
      </c>
      <c r="C12" s="8" t="s">
        <v>48</v>
      </c>
      <c r="D12" s="10">
        <v>0</v>
      </c>
      <c r="E12" s="10">
        <v>8666</v>
      </c>
      <c r="F12" s="10">
        <v>1</v>
      </c>
      <c r="G12" s="10">
        <v>1</v>
      </c>
      <c r="H12" s="10">
        <v>4</v>
      </c>
      <c r="I12" s="10">
        <v>180.05</v>
      </c>
      <c r="J12" s="8" t="s">
        <v>24</v>
      </c>
      <c r="K12" s="10">
        <v>640.09</v>
      </c>
      <c r="L12" s="10">
        <v>213.32</v>
      </c>
      <c r="M12" s="10">
        <v>6.85</v>
      </c>
      <c r="N12" s="8" t="s">
        <v>24</v>
      </c>
      <c r="O12" s="10">
        <v>564.25</v>
      </c>
      <c r="P12" s="10">
        <v>188.04</v>
      </c>
      <c r="Q12" s="10">
        <v>7.29</v>
      </c>
      <c r="R12">
        <f>K12-$K$27</f>
        <v>595.39</v>
      </c>
      <c r="S12">
        <v>4</v>
      </c>
      <c r="W12" s="3"/>
      <c r="X12" s="3"/>
      <c r="AA12" s="6"/>
      <c r="AB12" s="6"/>
      <c r="AC12" s="6"/>
    </row>
    <row r="13" spans="1:31" x14ac:dyDescent="0.3">
      <c r="A13" s="10">
        <v>19</v>
      </c>
      <c r="B13" s="8" t="s">
        <v>18</v>
      </c>
      <c r="C13" s="8" t="s">
        <v>56</v>
      </c>
      <c r="D13" s="10">
        <v>0</v>
      </c>
      <c r="E13" s="10">
        <v>8666</v>
      </c>
      <c r="F13" s="10">
        <v>1</v>
      </c>
      <c r="G13" s="10">
        <v>1</v>
      </c>
      <c r="H13" s="10">
        <v>5</v>
      </c>
      <c r="I13" s="10">
        <v>180.06</v>
      </c>
      <c r="J13" s="8" t="s">
        <v>24</v>
      </c>
      <c r="K13" s="8">
        <v>5040.3999999999996</v>
      </c>
      <c r="L13" s="10">
        <v>15119.39</v>
      </c>
      <c r="M13" s="10">
        <v>2.31</v>
      </c>
      <c r="N13" s="8" t="s">
        <v>24</v>
      </c>
      <c r="O13" s="10">
        <v>5359.18</v>
      </c>
      <c r="P13" s="10">
        <v>1786.44</v>
      </c>
      <c r="Q13" s="10">
        <v>2.37</v>
      </c>
      <c r="R13">
        <f>K13-$K$27</f>
        <v>4995.7</v>
      </c>
      <c r="S13">
        <v>4</v>
      </c>
      <c r="V13">
        <f>(R14*2)/((R14*2)+(R13))*100</f>
        <v>25.281631578632492</v>
      </c>
      <c r="W13" s="3"/>
      <c r="X13" s="3"/>
      <c r="AA13" s="6"/>
      <c r="AB13" s="6"/>
      <c r="AC13" s="6"/>
    </row>
    <row r="14" spans="1:31" x14ac:dyDescent="0.3">
      <c r="A14" s="10">
        <v>19</v>
      </c>
      <c r="B14" s="8" t="s">
        <v>18</v>
      </c>
      <c r="C14" s="8" t="s">
        <v>65</v>
      </c>
      <c r="D14" s="10">
        <v>0</v>
      </c>
      <c r="E14" s="10">
        <v>8666</v>
      </c>
      <c r="F14" s="10">
        <v>2</v>
      </c>
      <c r="G14" s="10">
        <v>1</v>
      </c>
      <c r="H14" s="10">
        <v>1</v>
      </c>
      <c r="I14" s="10">
        <v>180.05</v>
      </c>
      <c r="J14" s="8" t="s">
        <v>24</v>
      </c>
      <c r="K14" s="10">
        <v>889.87</v>
      </c>
      <c r="L14" s="10">
        <v>296.57</v>
      </c>
      <c r="M14" s="10">
        <v>5.81</v>
      </c>
      <c r="N14" s="8" t="s">
        <v>24</v>
      </c>
      <c r="O14" s="10">
        <v>869.55</v>
      </c>
      <c r="P14" s="10">
        <v>289.8</v>
      </c>
      <c r="Q14" s="10">
        <v>5.87</v>
      </c>
      <c r="R14">
        <f>K14-$K$27</f>
        <v>845.17</v>
      </c>
      <c r="S14">
        <v>4</v>
      </c>
      <c r="W14" s="3"/>
      <c r="X14" s="3"/>
      <c r="AA14" s="6"/>
      <c r="AB14" s="6"/>
      <c r="AC14" s="6"/>
    </row>
    <row r="15" spans="1:31" x14ac:dyDescent="0.3">
      <c r="A15" s="10">
        <v>19</v>
      </c>
      <c r="B15" s="8" t="s">
        <v>18</v>
      </c>
      <c r="C15" s="8" t="s">
        <v>72</v>
      </c>
      <c r="D15" s="10">
        <v>0</v>
      </c>
      <c r="E15" s="10">
        <v>8666</v>
      </c>
      <c r="F15" s="10">
        <v>2</v>
      </c>
      <c r="G15" s="10">
        <v>1</v>
      </c>
      <c r="H15" s="10">
        <v>2</v>
      </c>
      <c r="I15" s="10">
        <v>180.02</v>
      </c>
      <c r="J15" s="8" t="s">
        <v>24</v>
      </c>
      <c r="K15" s="10">
        <v>5169.3</v>
      </c>
      <c r="L15" s="10">
        <v>1723.45</v>
      </c>
      <c r="M15" s="10">
        <v>2.41</v>
      </c>
      <c r="N15" s="8" t="s">
        <v>24</v>
      </c>
      <c r="O15" s="10">
        <v>4831.99</v>
      </c>
      <c r="P15" s="10">
        <v>1610.99</v>
      </c>
      <c r="Q15" s="10">
        <v>2.4900000000000002</v>
      </c>
      <c r="R15">
        <f>K15-$K$27</f>
        <v>5124.6000000000004</v>
      </c>
      <c r="S15">
        <v>4</v>
      </c>
      <c r="T15" t="s">
        <v>327</v>
      </c>
      <c r="U15">
        <v>0.34889999999999999</v>
      </c>
      <c r="V15">
        <f>(R16)/((R16)+(R15))*100</f>
        <v>23.879606014648932</v>
      </c>
      <c r="W15" s="7">
        <f>AVERAGE(V15:V19)</f>
        <v>21.841255566037336</v>
      </c>
      <c r="X15" s="7">
        <f>_xlfn.STDEV.P(V15:V19)</f>
        <v>2.148629511711075</v>
      </c>
    </row>
    <row r="16" spans="1:31" x14ac:dyDescent="0.3">
      <c r="A16" s="10">
        <v>19</v>
      </c>
      <c r="B16" s="8" t="s">
        <v>18</v>
      </c>
      <c r="C16" s="8" t="s">
        <v>73</v>
      </c>
      <c r="D16" s="10">
        <v>0</v>
      </c>
      <c r="E16" s="10">
        <v>8666</v>
      </c>
      <c r="F16" s="10">
        <v>2</v>
      </c>
      <c r="G16" s="10">
        <v>1</v>
      </c>
      <c r="H16" s="10">
        <v>3</v>
      </c>
      <c r="I16" s="10">
        <v>180.05</v>
      </c>
      <c r="J16" s="8" t="s">
        <v>24</v>
      </c>
      <c r="K16" s="10">
        <v>1652.33</v>
      </c>
      <c r="L16" s="10">
        <v>550.69000000000005</v>
      </c>
      <c r="M16" s="10">
        <v>4.26</v>
      </c>
      <c r="N16" s="8" t="s">
        <v>24</v>
      </c>
      <c r="O16" s="10">
        <v>1617.74</v>
      </c>
      <c r="P16" s="10">
        <v>539.16</v>
      </c>
      <c r="Q16" s="10">
        <v>4.3099999999999996</v>
      </c>
      <c r="R16">
        <f>K16-$K$27</f>
        <v>1607.6299999999999</v>
      </c>
      <c r="S16">
        <v>4</v>
      </c>
      <c r="W16" s="7"/>
      <c r="X16" s="7"/>
    </row>
    <row r="17" spans="1:31" x14ac:dyDescent="0.3">
      <c r="A17" s="10">
        <v>19</v>
      </c>
      <c r="B17" s="8" t="s">
        <v>18</v>
      </c>
      <c r="C17" s="8" t="s">
        <v>75</v>
      </c>
      <c r="D17" s="10">
        <v>0</v>
      </c>
      <c r="E17" s="10">
        <v>8666</v>
      </c>
      <c r="F17" s="10">
        <v>2</v>
      </c>
      <c r="G17" s="10">
        <v>1</v>
      </c>
      <c r="H17" s="10">
        <v>4</v>
      </c>
      <c r="I17" s="10">
        <v>180.06</v>
      </c>
      <c r="J17" s="8" t="s">
        <v>24</v>
      </c>
      <c r="K17" s="10">
        <v>6282.2</v>
      </c>
      <c r="L17" s="10">
        <v>2094.21</v>
      </c>
      <c r="M17" s="10">
        <v>2.19</v>
      </c>
      <c r="N17" s="8" t="s">
        <v>24</v>
      </c>
      <c r="O17" s="10">
        <v>6032.88</v>
      </c>
      <c r="P17" s="10">
        <v>2011.09</v>
      </c>
      <c r="Q17" s="10">
        <v>2.23</v>
      </c>
      <c r="R17">
        <f>K17-$K$27</f>
        <v>6237.5</v>
      </c>
      <c r="S17">
        <v>4</v>
      </c>
      <c r="V17">
        <f t="shared" ref="V17:V19" si="1">(R18)/((R18)+(R17))*100</f>
        <v>22.77368449072727</v>
      </c>
      <c r="W17" s="3"/>
      <c r="X17" s="3"/>
    </row>
    <row r="18" spans="1:31" x14ac:dyDescent="0.3">
      <c r="A18" s="10">
        <v>19</v>
      </c>
      <c r="B18" s="8" t="s">
        <v>18</v>
      </c>
      <c r="C18" s="8" t="s">
        <v>76</v>
      </c>
      <c r="D18" s="10">
        <v>0</v>
      </c>
      <c r="E18" s="10">
        <v>8666</v>
      </c>
      <c r="F18" s="10">
        <v>2</v>
      </c>
      <c r="G18" s="10">
        <v>1</v>
      </c>
      <c r="H18" s="10">
        <v>5</v>
      </c>
      <c r="I18" s="10">
        <v>180.03</v>
      </c>
      <c r="J18" s="8" t="s">
        <v>24</v>
      </c>
      <c r="K18" s="10">
        <v>1884.11</v>
      </c>
      <c r="L18" s="10">
        <v>628.02</v>
      </c>
      <c r="M18" s="10">
        <v>3.99</v>
      </c>
      <c r="N18" s="8" t="s">
        <v>24</v>
      </c>
      <c r="O18" s="10">
        <v>1736.82</v>
      </c>
      <c r="P18" s="10">
        <v>578.91999999999996</v>
      </c>
      <c r="Q18" s="10">
        <v>4.16</v>
      </c>
      <c r="R18">
        <f>K18-$K$27</f>
        <v>1839.4099999999999</v>
      </c>
      <c r="S18">
        <v>4</v>
      </c>
      <c r="W18" s="3"/>
      <c r="X18" s="3"/>
    </row>
    <row r="19" spans="1:31" x14ac:dyDescent="0.3">
      <c r="A19" s="10">
        <v>19</v>
      </c>
      <c r="B19" s="8" t="s">
        <v>18</v>
      </c>
      <c r="C19" s="8" t="s">
        <v>77</v>
      </c>
      <c r="D19" s="10">
        <v>0</v>
      </c>
      <c r="E19" s="10">
        <v>8666</v>
      </c>
      <c r="F19" s="10">
        <v>3</v>
      </c>
      <c r="G19" s="10">
        <v>1</v>
      </c>
      <c r="H19" s="10">
        <v>1</v>
      </c>
      <c r="I19" s="10">
        <v>180.03</v>
      </c>
      <c r="J19" s="8" t="s">
        <v>24</v>
      </c>
      <c r="K19" s="10">
        <v>6883.57</v>
      </c>
      <c r="L19" s="10">
        <v>2295.16</v>
      </c>
      <c r="M19" s="10">
        <v>2.09</v>
      </c>
      <c r="N19" s="8" t="s">
        <v>24</v>
      </c>
      <c r="O19" s="10">
        <v>6418.11</v>
      </c>
      <c r="P19" s="10">
        <v>2139.96</v>
      </c>
      <c r="Q19" s="10">
        <v>2.16</v>
      </c>
      <c r="R19">
        <f>K19-$K$27</f>
        <v>6838.87</v>
      </c>
      <c r="S19">
        <v>4</v>
      </c>
      <c r="V19">
        <f t="shared" si="1"/>
        <v>18.870476192735811</v>
      </c>
      <c r="W19" s="3"/>
      <c r="X19" s="3"/>
    </row>
    <row r="20" spans="1:31" x14ac:dyDescent="0.3">
      <c r="A20" s="10">
        <v>19</v>
      </c>
      <c r="B20" s="8" t="s">
        <v>18</v>
      </c>
      <c r="C20" s="8" t="s">
        <v>78</v>
      </c>
      <c r="D20" s="10">
        <v>0</v>
      </c>
      <c r="E20" s="10">
        <v>8666</v>
      </c>
      <c r="F20" s="10">
        <v>3</v>
      </c>
      <c r="G20" s="10">
        <v>1</v>
      </c>
      <c r="H20" s="10">
        <v>2</v>
      </c>
      <c r="I20" s="10">
        <v>180.04</v>
      </c>
      <c r="J20" s="8" t="s">
        <v>24</v>
      </c>
      <c r="K20" s="10">
        <v>1635.4</v>
      </c>
      <c r="L20" s="10">
        <v>545.07000000000005</v>
      </c>
      <c r="M20" s="10">
        <v>4.28</v>
      </c>
      <c r="N20" s="8" t="s">
        <v>24</v>
      </c>
      <c r="O20" s="10">
        <v>1629.37</v>
      </c>
      <c r="P20" s="10">
        <v>543.05999999999995</v>
      </c>
      <c r="Q20" s="10">
        <v>4.29</v>
      </c>
      <c r="R20">
        <f>K20-$K$27</f>
        <v>1590.7</v>
      </c>
      <c r="S20">
        <v>4</v>
      </c>
      <c r="W20" s="3"/>
      <c r="X20" s="3"/>
    </row>
    <row r="21" spans="1:31" x14ac:dyDescent="0.3">
      <c r="A21" s="10">
        <v>19</v>
      </c>
      <c r="B21" s="8" t="s">
        <v>18</v>
      </c>
      <c r="C21" s="8" t="s">
        <v>80</v>
      </c>
      <c r="D21" s="10">
        <v>0</v>
      </c>
      <c r="E21" s="10">
        <v>8666</v>
      </c>
      <c r="F21" s="10">
        <v>3</v>
      </c>
      <c r="G21" s="10">
        <v>1</v>
      </c>
      <c r="H21" s="10">
        <v>3</v>
      </c>
      <c r="I21" s="10">
        <v>180.05</v>
      </c>
      <c r="J21" s="8" t="s">
        <v>24</v>
      </c>
      <c r="K21" s="10">
        <v>4947.16</v>
      </c>
      <c r="L21" s="10">
        <v>1649.15</v>
      </c>
      <c r="M21" s="10">
        <v>2.46</v>
      </c>
      <c r="N21" s="8" t="s">
        <v>24</v>
      </c>
      <c r="O21" s="10">
        <v>4519.82</v>
      </c>
      <c r="P21" s="10">
        <v>1506.7</v>
      </c>
      <c r="Q21" s="10">
        <v>2.58</v>
      </c>
      <c r="R21">
        <f>K21-$K$27</f>
        <v>4902.46</v>
      </c>
      <c r="S21">
        <v>4</v>
      </c>
      <c r="T21" t="s">
        <v>328</v>
      </c>
      <c r="U21">
        <v>0.24921428571428569</v>
      </c>
      <c r="V21">
        <f>(R22)/((R22)+(R21))*100</f>
        <v>19.468363662646485</v>
      </c>
      <c r="W21" s="7">
        <f>AVERAGE(V21:V25)</f>
        <v>19.585611161393629</v>
      </c>
      <c r="X21" s="7">
        <f>_xlfn.STDEV.P(V21:V25)</f>
        <v>9.1192168807336271E-2</v>
      </c>
    </row>
    <row r="22" spans="1:31" x14ac:dyDescent="0.3">
      <c r="A22" s="10">
        <v>19</v>
      </c>
      <c r="B22" s="8" t="s">
        <v>18</v>
      </c>
      <c r="C22" s="8" t="s">
        <v>81</v>
      </c>
      <c r="D22" s="10">
        <v>0</v>
      </c>
      <c r="E22" s="10">
        <v>8666</v>
      </c>
      <c r="F22" s="10">
        <v>3</v>
      </c>
      <c r="G22" s="10">
        <v>1</v>
      </c>
      <c r="H22" s="10">
        <v>4</v>
      </c>
      <c r="I22" s="10">
        <v>180.03</v>
      </c>
      <c r="J22" s="8" t="s">
        <v>24</v>
      </c>
      <c r="K22" s="10">
        <v>1229.8599999999999</v>
      </c>
      <c r="L22" s="10">
        <v>409.92</v>
      </c>
      <c r="M22" s="10">
        <v>4.9400000000000004</v>
      </c>
      <c r="N22" s="8" t="s">
        <v>24</v>
      </c>
      <c r="O22" s="10">
        <v>1219.74</v>
      </c>
      <c r="P22" s="10">
        <v>406.55</v>
      </c>
      <c r="Q22" s="10">
        <v>4.96</v>
      </c>
      <c r="R22">
        <f>K22-$K$27</f>
        <v>1185.1599999999999</v>
      </c>
      <c r="S22">
        <v>4</v>
      </c>
      <c r="W22" s="3"/>
      <c r="X22" s="3"/>
    </row>
    <row r="23" spans="1:31" x14ac:dyDescent="0.3">
      <c r="A23" s="10">
        <v>19</v>
      </c>
      <c r="B23" s="8" t="s">
        <v>18</v>
      </c>
      <c r="C23" s="8" t="s">
        <v>82</v>
      </c>
      <c r="D23" s="10">
        <v>0</v>
      </c>
      <c r="E23" s="10">
        <v>8666</v>
      </c>
      <c r="F23" s="10">
        <v>3</v>
      </c>
      <c r="G23" s="10">
        <v>1</v>
      </c>
      <c r="H23" s="10">
        <v>5</v>
      </c>
      <c r="I23" s="10">
        <v>180.03</v>
      </c>
      <c r="J23" s="8" t="s">
        <v>24</v>
      </c>
      <c r="K23" s="10">
        <v>6191.08</v>
      </c>
      <c r="L23" s="10">
        <v>2064.17</v>
      </c>
      <c r="M23" s="10">
        <v>2.2000000000000002</v>
      </c>
      <c r="N23" s="8" t="s">
        <v>24</v>
      </c>
      <c r="O23" s="10">
        <v>5959.2</v>
      </c>
      <c r="P23" s="10">
        <v>1986.86</v>
      </c>
      <c r="Q23" s="10">
        <v>2.2400000000000002</v>
      </c>
      <c r="R23">
        <f>K23-$K$27</f>
        <v>6146.38</v>
      </c>
      <c r="S23">
        <v>4</v>
      </c>
      <c r="V23">
        <f t="shared" ref="V23" si="2">(R24)/((R24)+(R23))*100</f>
        <v>19.690751418652386</v>
      </c>
      <c r="W23" s="3"/>
      <c r="X23" s="3"/>
    </row>
    <row r="24" spans="1:31" x14ac:dyDescent="0.3">
      <c r="A24" s="10">
        <v>19</v>
      </c>
      <c r="B24" s="8" t="s">
        <v>18</v>
      </c>
      <c r="C24" s="8" t="s">
        <v>83</v>
      </c>
      <c r="D24" s="10">
        <v>0</v>
      </c>
      <c r="E24" s="10">
        <v>8666</v>
      </c>
      <c r="F24" s="10">
        <v>4</v>
      </c>
      <c r="G24" s="10">
        <v>1</v>
      </c>
      <c r="H24" s="10">
        <v>1</v>
      </c>
      <c r="I24" s="10">
        <v>180.05</v>
      </c>
      <c r="J24" s="8" t="s">
        <v>24</v>
      </c>
      <c r="K24" s="10">
        <v>1551.71</v>
      </c>
      <c r="L24" s="10">
        <v>517.16</v>
      </c>
      <c r="M24" s="10">
        <v>4.4000000000000004</v>
      </c>
      <c r="N24" s="8" t="s">
        <v>24</v>
      </c>
      <c r="O24" s="10">
        <v>1404.06</v>
      </c>
      <c r="P24" s="10">
        <v>467.95</v>
      </c>
      <c r="Q24" s="10">
        <v>4.62</v>
      </c>
      <c r="R24">
        <f>K24-$K$27</f>
        <v>1507.01</v>
      </c>
      <c r="S24">
        <v>4</v>
      </c>
      <c r="W24" s="3"/>
      <c r="X24" s="3"/>
    </row>
    <row r="25" spans="1:31" x14ac:dyDescent="0.3">
      <c r="A25" s="10">
        <v>19</v>
      </c>
      <c r="B25" s="8" t="s">
        <v>18</v>
      </c>
      <c r="C25" s="8" t="s">
        <v>84</v>
      </c>
      <c r="D25" s="10">
        <v>0</v>
      </c>
      <c r="E25" s="10">
        <v>8666</v>
      </c>
      <c r="F25" s="10">
        <v>4</v>
      </c>
      <c r="G25" s="10">
        <v>1</v>
      </c>
      <c r="H25" s="10">
        <v>2</v>
      </c>
      <c r="I25" s="10">
        <v>180.04</v>
      </c>
      <c r="J25" s="8" t="s">
        <v>24</v>
      </c>
      <c r="K25" s="10">
        <v>4731.55</v>
      </c>
      <c r="L25" s="10">
        <v>1577.32</v>
      </c>
      <c r="M25" s="10">
        <v>2.52</v>
      </c>
      <c r="N25" s="8" t="s">
        <v>24</v>
      </c>
      <c r="O25" s="10">
        <v>4340.75</v>
      </c>
      <c r="P25" s="10">
        <v>1447.05</v>
      </c>
      <c r="Q25" s="10">
        <v>2.63</v>
      </c>
      <c r="R25">
        <f>K25-$K$27</f>
        <v>4686.8500000000004</v>
      </c>
      <c r="S25">
        <v>4</v>
      </c>
      <c r="V25">
        <f t="shared" ref="V25" si="3">(R26)/((R26)+(R25))*100</f>
        <v>19.597718402882013</v>
      </c>
      <c r="W25" s="3"/>
      <c r="X25" s="3"/>
    </row>
    <row r="26" spans="1:31" x14ac:dyDescent="0.3">
      <c r="A26" s="10">
        <v>19</v>
      </c>
      <c r="B26" s="8" t="s">
        <v>18</v>
      </c>
      <c r="C26" s="8" t="s">
        <v>85</v>
      </c>
      <c r="D26" s="10">
        <v>0</v>
      </c>
      <c r="E26" s="10">
        <v>8666</v>
      </c>
      <c r="F26" s="10">
        <v>4</v>
      </c>
      <c r="G26" s="10">
        <v>1</v>
      </c>
      <c r="H26" s="10">
        <v>3</v>
      </c>
      <c r="I26" s="10">
        <v>180.04</v>
      </c>
      <c r="J26" s="8" t="s">
        <v>24</v>
      </c>
      <c r="K26" s="10">
        <v>1187.0999999999999</v>
      </c>
      <c r="L26" s="10">
        <v>395.66</v>
      </c>
      <c r="M26" s="10">
        <v>5.03</v>
      </c>
      <c r="N26" s="8" t="s">
        <v>24</v>
      </c>
      <c r="O26" s="10">
        <v>1117.94</v>
      </c>
      <c r="P26" s="10">
        <v>372.61</v>
      </c>
      <c r="Q26" s="10">
        <v>5.18</v>
      </c>
      <c r="R26">
        <f>K26-$K$27</f>
        <v>1142.3999999999999</v>
      </c>
      <c r="S26">
        <v>4</v>
      </c>
      <c r="W26" s="3"/>
      <c r="X26" s="3"/>
    </row>
    <row r="27" spans="1:31" x14ac:dyDescent="0.3">
      <c r="A27" s="10">
        <v>19</v>
      </c>
      <c r="B27" s="8" t="s">
        <v>18</v>
      </c>
      <c r="C27" s="8" t="s">
        <v>113</v>
      </c>
      <c r="D27" s="10">
        <v>0</v>
      </c>
      <c r="E27" s="10">
        <v>8666</v>
      </c>
      <c r="F27" s="10">
        <v>6</v>
      </c>
      <c r="G27" s="10">
        <v>1</v>
      </c>
      <c r="H27" s="10">
        <v>4</v>
      </c>
      <c r="I27" s="10">
        <v>180.03</v>
      </c>
      <c r="J27" s="8" t="s">
        <v>24</v>
      </c>
      <c r="K27" s="10">
        <v>44.7</v>
      </c>
      <c r="L27" s="10">
        <v>14.9</v>
      </c>
      <c r="M27" s="10">
        <v>25.91</v>
      </c>
      <c r="N27" s="8" t="s">
        <v>24</v>
      </c>
      <c r="O27" s="10">
        <v>38.92</v>
      </c>
      <c r="P27" s="10">
        <v>12.97</v>
      </c>
      <c r="Q27" s="10">
        <v>27.76</v>
      </c>
      <c r="R27" t="s">
        <v>24</v>
      </c>
      <c r="W27" s="3"/>
      <c r="X27" s="3"/>
    </row>
    <row r="28" spans="1:31" x14ac:dyDescent="0.3">
      <c r="A28" s="10">
        <v>19</v>
      </c>
      <c r="B28" s="8" t="s">
        <v>18</v>
      </c>
      <c r="C28" s="8" t="s">
        <v>120</v>
      </c>
      <c r="D28" s="10">
        <v>0</v>
      </c>
      <c r="E28" s="10">
        <v>8666</v>
      </c>
      <c r="F28" s="10">
        <v>7</v>
      </c>
      <c r="G28" s="10">
        <v>1</v>
      </c>
      <c r="H28" s="10">
        <v>1</v>
      </c>
      <c r="I28" s="10">
        <v>180.05</v>
      </c>
      <c r="J28" s="8" t="s">
        <v>24</v>
      </c>
      <c r="K28" s="10">
        <v>1382.02</v>
      </c>
      <c r="L28" s="10">
        <v>460.59</v>
      </c>
      <c r="M28" s="10">
        <v>4.66</v>
      </c>
      <c r="N28" s="8" t="s">
        <v>24</v>
      </c>
      <c r="O28" s="10">
        <v>1268.94</v>
      </c>
      <c r="P28" s="10">
        <v>422.9</v>
      </c>
      <c r="Q28" s="10">
        <v>4.8600000000000003</v>
      </c>
      <c r="R28">
        <f>K28-$K$38</f>
        <v>1345.02</v>
      </c>
      <c r="S28">
        <v>4</v>
      </c>
      <c r="T28" t="s">
        <v>324</v>
      </c>
      <c r="U28">
        <v>0.87224999999999997</v>
      </c>
      <c r="V28">
        <f>(R29)/((R29)+(R28))*100</f>
        <v>45.160540639716231</v>
      </c>
      <c r="W28" s="7">
        <f>AVERAGE(V28:V32)</f>
        <v>47.552434895138511</v>
      </c>
      <c r="X28" s="7">
        <f>_xlfn.STDEV.P(V28:V32)</f>
        <v>1.9200235428159358</v>
      </c>
    </row>
    <row r="29" spans="1:31" x14ac:dyDescent="0.3">
      <c r="A29" s="10">
        <v>19</v>
      </c>
      <c r="B29" s="8" t="s">
        <v>18</v>
      </c>
      <c r="C29" s="8" t="s">
        <v>121</v>
      </c>
      <c r="D29" s="10">
        <v>0</v>
      </c>
      <c r="E29" s="10">
        <v>8666</v>
      </c>
      <c r="F29" s="10">
        <v>7</v>
      </c>
      <c r="G29" s="10">
        <v>1</v>
      </c>
      <c r="H29" s="10">
        <v>2</v>
      </c>
      <c r="I29" s="10">
        <v>180.05</v>
      </c>
      <c r="J29" s="8" t="s">
        <v>24</v>
      </c>
      <c r="K29" s="10">
        <v>1144.6300000000001</v>
      </c>
      <c r="L29" s="10">
        <v>381.48</v>
      </c>
      <c r="M29" s="10">
        <v>5.12</v>
      </c>
      <c r="N29" s="8" t="s">
        <v>24</v>
      </c>
      <c r="O29" s="10">
        <v>1108.55</v>
      </c>
      <c r="P29" s="10">
        <v>369.46</v>
      </c>
      <c r="Q29" s="10">
        <v>5.2</v>
      </c>
      <c r="R29">
        <f>K29-$K$38</f>
        <v>1107.6300000000001</v>
      </c>
      <c r="S29">
        <v>4</v>
      </c>
      <c r="W29" s="3"/>
      <c r="X29" s="3"/>
      <c r="AC29" s="6"/>
      <c r="AD29" s="6"/>
      <c r="AE29" s="6"/>
    </row>
    <row r="30" spans="1:31" x14ac:dyDescent="0.3">
      <c r="A30" s="10">
        <v>19</v>
      </c>
      <c r="B30" s="8" t="s">
        <v>18</v>
      </c>
      <c r="C30" s="8" t="s">
        <v>122</v>
      </c>
      <c r="D30" s="10">
        <v>0</v>
      </c>
      <c r="E30" s="10">
        <v>8666</v>
      </c>
      <c r="F30" s="10">
        <v>7</v>
      </c>
      <c r="G30" s="10">
        <v>1</v>
      </c>
      <c r="H30" s="10">
        <v>3</v>
      </c>
      <c r="I30" s="10">
        <v>180.06</v>
      </c>
      <c r="J30" s="8" t="s">
        <v>24</v>
      </c>
      <c r="K30" s="10">
        <v>1151.4000000000001</v>
      </c>
      <c r="L30" s="10">
        <v>383.7</v>
      </c>
      <c r="M30" s="10">
        <v>5.1100000000000003</v>
      </c>
      <c r="N30" s="8" t="s">
        <v>24</v>
      </c>
      <c r="O30" s="10">
        <v>1092.06</v>
      </c>
      <c r="P30" s="10">
        <v>363.93</v>
      </c>
      <c r="Q30" s="10">
        <v>5.24</v>
      </c>
      <c r="R30">
        <f>K30-$K$38</f>
        <v>1114.4000000000001</v>
      </c>
      <c r="S30">
        <v>4</v>
      </c>
      <c r="V30">
        <f>(R31)/((R31)+(R30))*100</f>
        <v>49.861426051902235</v>
      </c>
      <c r="W30" s="3"/>
      <c r="X30" s="3"/>
      <c r="AC30" s="6"/>
      <c r="AD30" s="6"/>
      <c r="AE30" s="6"/>
    </row>
    <row r="31" spans="1:31" x14ac:dyDescent="0.3">
      <c r="A31" s="10">
        <v>19</v>
      </c>
      <c r="B31" s="8" t="s">
        <v>18</v>
      </c>
      <c r="C31" s="8" t="s">
        <v>123</v>
      </c>
      <c r="D31" s="10">
        <v>0</v>
      </c>
      <c r="E31" s="10">
        <v>8666</v>
      </c>
      <c r="F31" s="10">
        <v>7</v>
      </c>
      <c r="G31" s="10">
        <v>1</v>
      </c>
      <c r="H31" s="10">
        <v>4</v>
      </c>
      <c r="I31" s="10">
        <v>180.03</v>
      </c>
      <c r="J31" s="8" t="s">
        <v>24</v>
      </c>
      <c r="K31" s="10">
        <v>1145.24</v>
      </c>
      <c r="L31" s="10">
        <v>381.72</v>
      </c>
      <c r="M31" s="10">
        <v>5.12</v>
      </c>
      <c r="N31" s="8" t="s">
        <v>24</v>
      </c>
      <c r="O31" s="10">
        <v>1048.1199999999999</v>
      </c>
      <c r="P31" s="10">
        <v>349.34</v>
      </c>
      <c r="Q31" s="10">
        <v>5.35</v>
      </c>
      <c r="R31">
        <f>K31-$K$38</f>
        <v>1108.24</v>
      </c>
      <c r="S31">
        <v>4</v>
      </c>
      <c r="W31" s="3"/>
      <c r="X31" s="3"/>
    </row>
    <row r="32" spans="1:31" x14ac:dyDescent="0.3">
      <c r="A32" s="10">
        <v>19</v>
      </c>
      <c r="B32" s="8" t="s">
        <v>18</v>
      </c>
      <c r="C32" s="8" t="s">
        <v>124</v>
      </c>
      <c r="D32" s="10">
        <v>0</v>
      </c>
      <c r="E32" s="10">
        <v>8666</v>
      </c>
      <c r="F32" s="10">
        <v>7</v>
      </c>
      <c r="G32" s="10">
        <v>1</v>
      </c>
      <c r="H32" s="10">
        <v>5</v>
      </c>
      <c r="I32" s="10">
        <v>180.05</v>
      </c>
      <c r="J32" s="8" t="s">
        <v>24</v>
      </c>
      <c r="K32" s="10">
        <v>987.56</v>
      </c>
      <c r="L32" s="10">
        <v>329.13</v>
      </c>
      <c r="M32" s="10">
        <v>5.51</v>
      </c>
      <c r="N32" s="8" t="s">
        <v>24</v>
      </c>
      <c r="O32" s="10">
        <v>996.37</v>
      </c>
      <c r="P32" s="10">
        <v>332.06</v>
      </c>
      <c r="Q32" s="10">
        <v>5.49</v>
      </c>
      <c r="R32">
        <f>K32-$K$38</f>
        <v>950.56</v>
      </c>
      <c r="S32">
        <v>4</v>
      </c>
      <c r="V32">
        <f>(R33)/((R33)+(R32))*100</f>
        <v>47.635337993797066</v>
      </c>
      <c r="W32" s="3"/>
      <c r="X32" s="3"/>
      <c r="AC32" s="6"/>
      <c r="AD32" s="6"/>
      <c r="AE32" s="6"/>
    </row>
    <row r="33" spans="1:31" x14ac:dyDescent="0.3">
      <c r="A33" s="10">
        <v>19</v>
      </c>
      <c r="B33" s="8" t="s">
        <v>18</v>
      </c>
      <c r="C33" s="8" t="s">
        <v>125</v>
      </c>
      <c r="D33" s="10">
        <v>0</v>
      </c>
      <c r="E33" s="10">
        <v>8666</v>
      </c>
      <c r="F33" s="10">
        <v>8</v>
      </c>
      <c r="G33" s="10">
        <v>1</v>
      </c>
      <c r="H33" s="10">
        <v>1</v>
      </c>
      <c r="I33" s="10">
        <v>180.03</v>
      </c>
      <c r="J33" s="8" t="s">
        <v>24</v>
      </c>
      <c r="K33" s="10">
        <v>901.71</v>
      </c>
      <c r="L33" s="10">
        <v>300.54000000000002</v>
      </c>
      <c r="M33" s="10">
        <v>5.77</v>
      </c>
      <c r="N33" s="8" t="s">
        <v>24</v>
      </c>
      <c r="O33" s="10">
        <v>804.88</v>
      </c>
      <c r="P33" s="10">
        <v>268.27</v>
      </c>
      <c r="Q33" s="10">
        <v>6.11</v>
      </c>
      <c r="R33">
        <f>K33-$K$38</f>
        <v>864.71</v>
      </c>
      <c r="S33">
        <v>4</v>
      </c>
      <c r="W33" s="3"/>
      <c r="X33" s="3"/>
      <c r="AC33" s="6"/>
      <c r="AD33" s="6"/>
      <c r="AE33" s="6"/>
    </row>
    <row r="34" spans="1:31" x14ac:dyDescent="0.3">
      <c r="A34" s="10">
        <v>19</v>
      </c>
      <c r="B34" s="8" t="s">
        <v>18</v>
      </c>
      <c r="C34" s="8" t="s">
        <v>295</v>
      </c>
      <c r="D34" s="10">
        <v>0</v>
      </c>
      <c r="E34" s="10">
        <v>8666</v>
      </c>
      <c r="F34" s="10">
        <v>13</v>
      </c>
      <c r="G34" s="10">
        <v>1</v>
      </c>
      <c r="H34" s="10">
        <v>1</v>
      </c>
      <c r="I34" s="10">
        <v>180.05</v>
      </c>
      <c r="J34" s="8" t="s">
        <v>24</v>
      </c>
      <c r="K34" s="10">
        <v>1277.48</v>
      </c>
      <c r="L34" s="10">
        <v>425.76</v>
      </c>
      <c r="M34" s="10">
        <v>4.8499999999999996</v>
      </c>
      <c r="N34" s="8" t="s">
        <v>24</v>
      </c>
      <c r="O34" s="10">
        <v>1273</v>
      </c>
      <c r="P34" s="10">
        <v>424.27</v>
      </c>
      <c r="Q34" s="10">
        <v>4.8499999999999996</v>
      </c>
      <c r="R34">
        <f>K34-$K$38</f>
        <v>1240.48</v>
      </c>
      <c r="S34">
        <v>4</v>
      </c>
      <c r="T34" s="2" t="s">
        <v>325</v>
      </c>
      <c r="U34">
        <v>1.7444999999999999</v>
      </c>
      <c r="V34">
        <f>(R34)/((R35)+(R34))*100</f>
        <v>79.395293168886525</v>
      </c>
      <c r="W34" s="7">
        <f>AVERAGE(V34:V38)</f>
        <v>80.168480994418275</v>
      </c>
      <c r="X34" s="7">
        <f>_xlfn.STDEV.P(V34:V38)</f>
        <v>0.7731878255317568</v>
      </c>
    </row>
    <row r="35" spans="1:31" x14ac:dyDescent="0.3">
      <c r="A35" s="10">
        <v>19</v>
      </c>
      <c r="B35" s="8" t="s">
        <v>18</v>
      </c>
      <c r="C35" s="8" t="s">
        <v>297</v>
      </c>
      <c r="D35" s="10">
        <v>0</v>
      </c>
      <c r="E35" s="10">
        <v>8666</v>
      </c>
      <c r="F35" s="10">
        <v>13</v>
      </c>
      <c r="G35" s="10">
        <v>1</v>
      </c>
      <c r="H35" s="10">
        <v>2</v>
      </c>
      <c r="I35" s="10">
        <v>180.05</v>
      </c>
      <c r="J35" s="8" t="s">
        <v>24</v>
      </c>
      <c r="K35" s="10">
        <v>358.93</v>
      </c>
      <c r="L35" s="10">
        <v>119.62</v>
      </c>
      <c r="M35" s="10">
        <v>9.14</v>
      </c>
      <c r="N35" s="8" t="s">
        <v>24</v>
      </c>
      <c r="O35" s="10">
        <v>372.25</v>
      </c>
      <c r="P35" s="10">
        <v>124.06</v>
      </c>
      <c r="Q35" s="10">
        <v>8.98</v>
      </c>
      <c r="R35">
        <f>K35-$K$38</f>
        <v>321.93</v>
      </c>
      <c r="S35">
        <v>4</v>
      </c>
    </row>
    <row r="36" spans="1:31" x14ac:dyDescent="0.3">
      <c r="A36" s="10">
        <v>19</v>
      </c>
      <c r="B36" s="8" t="s">
        <v>18</v>
      </c>
      <c r="C36" s="8" t="s">
        <v>298</v>
      </c>
      <c r="D36" s="10">
        <v>0</v>
      </c>
      <c r="E36" s="10">
        <v>8666</v>
      </c>
      <c r="F36" s="10">
        <v>13</v>
      </c>
      <c r="G36" s="10">
        <v>1</v>
      </c>
      <c r="H36" s="10">
        <v>3</v>
      </c>
      <c r="I36" s="10">
        <v>180.05</v>
      </c>
      <c r="J36" s="8" t="s">
        <v>24</v>
      </c>
      <c r="K36" s="10">
        <v>1634.57</v>
      </c>
      <c r="L36" s="10">
        <v>544.78</v>
      </c>
      <c r="M36" s="10">
        <v>4.28</v>
      </c>
      <c r="N36" s="8" t="s">
        <v>24</v>
      </c>
      <c r="O36" s="10">
        <v>1542.75</v>
      </c>
      <c r="P36" s="10">
        <v>514.17999999999995</v>
      </c>
      <c r="Q36" s="10">
        <v>4.41</v>
      </c>
      <c r="R36">
        <f>K36-$K$38</f>
        <v>1597.57</v>
      </c>
      <c r="S36">
        <v>4</v>
      </c>
      <c r="V36">
        <f>(R36)/((R37)+(R36))*100</f>
        <v>80.941668819950038</v>
      </c>
    </row>
    <row r="37" spans="1:31" x14ac:dyDescent="0.3">
      <c r="A37" s="10">
        <v>19</v>
      </c>
      <c r="B37" s="8" t="s">
        <v>18</v>
      </c>
      <c r="C37" s="8" t="s">
        <v>299</v>
      </c>
      <c r="D37" s="10">
        <v>0</v>
      </c>
      <c r="E37" s="10">
        <v>8666</v>
      </c>
      <c r="F37" s="10">
        <v>13</v>
      </c>
      <c r="G37" s="10">
        <v>1</v>
      </c>
      <c r="H37" s="10">
        <v>4</v>
      </c>
      <c r="I37" s="10">
        <v>180.03</v>
      </c>
      <c r="J37" s="8" t="s">
        <v>24</v>
      </c>
      <c r="K37" s="10">
        <v>413.16</v>
      </c>
      <c r="L37" s="10">
        <v>137.69999999999999</v>
      </c>
      <c r="M37" s="10">
        <v>8.52</v>
      </c>
      <c r="N37" s="8" t="s">
        <v>24</v>
      </c>
      <c r="O37" s="10">
        <v>371.18</v>
      </c>
      <c r="P37" s="10">
        <v>123.71</v>
      </c>
      <c r="Q37" s="10">
        <v>8.99</v>
      </c>
      <c r="R37">
        <f>K37-$K$38</f>
        <v>376.16</v>
      </c>
      <c r="S37">
        <v>4</v>
      </c>
    </row>
    <row r="38" spans="1:31" x14ac:dyDescent="0.3">
      <c r="A38" s="10">
        <v>19</v>
      </c>
      <c r="B38" s="8" t="s">
        <v>18</v>
      </c>
      <c r="C38" s="8" t="s">
        <v>300</v>
      </c>
      <c r="D38" s="10">
        <v>0</v>
      </c>
      <c r="E38" s="10">
        <v>8666</v>
      </c>
      <c r="F38" s="10">
        <v>13</v>
      </c>
      <c r="G38" s="10">
        <v>1</v>
      </c>
      <c r="H38" s="10">
        <v>5</v>
      </c>
      <c r="I38" s="10">
        <v>180.04</v>
      </c>
      <c r="J38" s="8" t="s">
        <v>24</v>
      </c>
      <c r="K38" s="10">
        <v>37</v>
      </c>
      <c r="L38" s="10">
        <v>12.33</v>
      </c>
      <c r="M38" s="10">
        <v>28.48</v>
      </c>
      <c r="N38" s="8" t="s">
        <v>24</v>
      </c>
      <c r="O38" s="10">
        <v>42.49</v>
      </c>
      <c r="P38" s="10">
        <v>14.16</v>
      </c>
      <c r="Q38" s="10">
        <v>26.57</v>
      </c>
      <c r="R38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P c F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H y R 1 g K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y 0 T M z s t A z s N G H C d r 4 Z u Y h F B g B H Q y S R R K 0 c S 7 N K S k t S r V L S d V 1 c b X R h 3 F t 9 K F + s A M A A A D / / w M A U E s D B B Q A A g A I A A A A I Q C P U Q k 9 B g E A A L g C A A A T A A A A R m 9 y b X V s Y X M v U 2 V j d G l v b j E u b X S R Q U v D M B T H 7 4 V 9 h 0 d 2 a S G U v u p q d f T U 6 V G R 9 q Y e a v f c A m 0 i T T o c Y 9 / d j C A i + H J J 8 n t 5 y f 9 H L P V O G Q 1 N m H E d R X b f T b S F p c i y s i g K A R U M 5 B Y R + N G Y e e r J k 9 o e 0 o 3 p 5 5 G 0 i x / U Q G l t t P M b G 4 u n u 9 f Q m v b 2 I B L 5 s q F B j c r R V A k p J N R m m E d t K y w l 3 O v e b J X e V Z i v c g n P s 3 H U u O N A 1 e 8 y f T S a 3 h I Z I i x F v e / 0 j q A 9 f t I l X N u 9 + z P t 1 G n 7 Y a Y x 3 H 4 p 2 j j E l a e T C B T 9 6 8 5 X w N G X O 0 v 4 4 T n D r x h + z f A V w w u G 3 z C 8 Z P g t w z H j C p w x c s r I O S M n j Z w 1 c t r I e e N f 8 X O y i J T + 7 9 v X 3 w A A A P / / A w B Q S w E C L Q A U A A Y A C A A A A C E A K t 2 q Q N I A A A A 3 A Q A A E w A A A A A A A A A A A A A A A A A A A A A A W 0 N v b n R l b n R f V H l w Z X N d L n h t b F B L A Q I t A B Q A A g A I A A A A I Q A f J H W A r Q A A A P c A A A A S A A A A A A A A A A A A A A A A A A s D A A B D b 2 5 m a W c v U G F j a 2 F n Z S 5 4 b W x Q S w E C L Q A U A A I A C A A A A C E A j 1 E J P Q Y B A A C 4 A g A A E w A A A A A A A A A A A A A A A A D o A w A A R m 9 y b X V s Y X M v U 2 V j d G l v b j E u b V B L B Q Y A A A A A A w A D A M I A A A A f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x E A A A A A A A A N E Q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z A w O D Y 2 N j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M t M j h U M T E 6 M D U 6 M D E u N T I y M z M 0 N F o i L z 4 8 R W 5 0 c n k g V H l w Z T 0 i R m l s b E N v b H V t b l R 5 c G V z I i B W Y W x 1 Z T 0 i c 0 J n W U d C Z 1 l H Q m d Z R 0 J n W U d C Z 1 l H Q m d Z R y I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m N z F h Y W Q x N S 1 m O D Y x L T Q 4 Y T Q t O G E 3 M S 0 0 Y T V i O W M z O T E 4 M G U i L z 4 8 R W 5 0 c n k g V H l w Z T 0 i U m V s Y X R p b 2 5 z a G l w S W 5 m b 0 N v b n R h a W 5 l c i I g V m F s d W U 9 I n N 7 J n F 1 b 3 Q 7 Y 2 9 s d W 1 u Q 2 9 1 b n Q m c X V v d D s 6 M T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A w O D Y 2 N i 9 B d X R v U m V t b 3 Z l Z E N v b H V t b n M x L n t D b 2 x 1 b W 4 x L D B 9 J n F 1 b 3 Q 7 L C Z x d W 9 0 O 1 N l Y 3 R p b 2 4 x L z A w O D Y 2 N i 9 B d X R v U m V t b 3 Z l Z E N v b H V t b n M x L n t D b 2 x 1 b W 4 y L D F 9 J n F 1 b 3 Q 7 L C Z x d W 9 0 O 1 N l Y 3 R p b 2 4 x L z A w O D Y 2 N i 9 B d X R v U m V t b 3 Z l Z E N v b H V t b n M x L n t D b 2 x 1 b W 4 z L D J 9 J n F 1 b 3 Q 7 L C Z x d W 9 0 O 1 N l Y 3 R p b 2 4 x L z A w O D Y 2 N i 9 B d X R v U m V t b 3 Z l Z E N v b H V t b n M x L n t D b 2 x 1 b W 4 0 L D N 9 J n F 1 b 3 Q 7 L C Z x d W 9 0 O 1 N l Y 3 R p b 2 4 x L z A w O D Y 2 N i 9 B d X R v U m V t b 3 Z l Z E N v b H V t b n M x L n t D b 2 x 1 b W 4 1 L D R 9 J n F 1 b 3 Q 7 L C Z x d W 9 0 O 1 N l Y 3 R p b 2 4 x L z A w O D Y 2 N i 9 B d X R v U m V t b 3 Z l Z E N v b H V t b n M x L n t D b 2 x 1 b W 4 2 L D V 9 J n F 1 b 3 Q 7 L C Z x d W 9 0 O 1 N l Y 3 R p b 2 4 x L z A w O D Y 2 N i 9 B d X R v U m V t b 3 Z l Z E N v b H V t b n M x L n t D b 2 x 1 b W 4 3 L D Z 9 J n F 1 b 3 Q 7 L C Z x d W 9 0 O 1 N l Y 3 R p b 2 4 x L z A w O D Y 2 N i 9 B d X R v U m V t b 3 Z l Z E N v b H V t b n M x L n t D b 2 x 1 b W 4 4 L D d 9 J n F 1 b 3 Q 7 L C Z x d W 9 0 O 1 N l Y 3 R p b 2 4 x L z A w O D Y 2 N i 9 B d X R v U m V t b 3 Z l Z E N v b H V t b n M x L n t D b 2 x 1 b W 4 5 L D h 9 J n F 1 b 3 Q 7 L C Z x d W 9 0 O 1 N l Y 3 R p b 2 4 x L z A w O D Y 2 N i 9 B d X R v U m V t b 3 Z l Z E N v b H V t b n M x L n t D b 2 x 1 b W 4 x M C w 5 f S Z x d W 9 0 O y w m c X V v d D t T Z W N 0 a W 9 u M S 8 w M D g 2 N j Y v Q X V 0 b 1 J l b W 9 2 Z W R D b 2 x 1 b W 5 z M S 5 7 Q 2 9 s d W 1 u M T E s M T B 9 J n F 1 b 3 Q 7 L C Z x d W 9 0 O 1 N l Y 3 R p b 2 4 x L z A w O D Y 2 N i 9 B d X R v U m V t b 3 Z l Z E N v b H V t b n M x L n t D b 2 x 1 b W 4 x M i w x M X 0 m c X V v d D s s J n F 1 b 3 Q 7 U 2 V j d G l v b j E v M D A 4 N j Y 2 L 0 F 1 d G 9 S Z W 1 v d m V k Q 2 9 s d W 1 u c z E u e 0 N v b H V t b j E z L D E y f S Z x d W 9 0 O y w m c X V v d D t T Z W N 0 a W 9 u M S 8 w M D g 2 N j Y v Q X V 0 b 1 J l b W 9 2 Z W R D b 2 x 1 b W 5 z M S 5 7 Q 2 9 s d W 1 u M T Q s M T N 9 J n F 1 b 3 Q 7 L C Z x d W 9 0 O 1 N l Y 3 R p b 2 4 x L z A w O D Y 2 N i 9 B d X R v U m V t b 3 Z l Z E N v b H V t b n M x L n t D b 2 x 1 b W 4 x N S w x N H 0 m c X V v d D s s J n F 1 b 3 Q 7 U 2 V j d G l v b j E v M D A 4 N j Y 2 L 0 F 1 d G 9 S Z W 1 v d m V k Q 2 9 s d W 1 u c z E u e 0 N v b H V t b j E 2 L D E 1 f S Z x d W 9 0 O y w m c X V v d D t T Z W N 0 a W 9 u M S 8 w M D g 2 N j Y v Q X V 0 b 1 J l b W 9 2 Z W R D b 2 x 1 b W 5 z M S 5 7 Q 2 9 s d W 1 u M T c s M T Z 9 J n F 1 b 3 Q 7 L C Z x d W 9 0 O 1 N l Y 3 R p b 2 4 x L z A w O D Y 2 N i 9 B d X R v U m V t b 3 Z l Z E N v b H V t b n M x L n t D b 2 x 1 b W 4 x O C w x N 3 0 m c X V v d D t d L C Z x d W 9 0 O 0 N v b H V t b k N v d W 5 0 J n F 1 b 3 Q 7 O j E 4 L C Z x d W 9 0 O 0 t l e U N v b H V t b k 5 h b W V z J n F 1 b 3 Q 7 O l t d L C Z x d W 9 0 O 0 N v b H V t b k l k Z W 5 0 a X R p Z X M m c X V v d D s 6 W y Z x d W 9 0 O 1 N l Y 3 R p b 2 4 x L z A w O D Y 2 N i 9 B d X R v U m V t b 3 Z l Z E N v b H V t b n M x L n t D b 2 x 1 b W 4 x L D B 9 J n F 1 b 3 Q 7 L C Z x d W 9 0 O 1 N l Y 3 R p b 2 4 x L z A w O D Y 2 N i 9 B d X R v U m V t b 3 Z l Z E N v b H V t b n M x L n t D b 2 x 1 b W 4 y L D F 9 J n F 1 b 3 Q 7 L C Z x d W 9 0 O 1 N l Y 3 R p b 2 4 x L z A w O D Y 2 N i 9 B d X R v U m V t b 3 Z l Z E N v b H V t b n M x L n t D b 2 x 1 b W 4 z L D J 9 J n F 1 b 3 Q 7 L C Z x d W 9 0 O 1 N l Y 3 R p b 2 4 x L z A w O D Y 2 N i 9 B d X R v U m V t b 3 Z l Z E N v b H V t b n M x L n t D b 2 x 1 b W 4 0 L D N 9 J n F 1 b 3 Q 7 L C Z x d W 9 0 O 1 N l Y 3 R p b 2 4 x L z A w O D Y 2 N i 9 B d X R v U m V t b 3 Z l Z E N v b H V t b n M x L n t D b 2 x 1 b W 4 1 L D R 9 J n F 1 b 3 Q 7 L C Z x d W 9 0 O 1 N l Y 3 R p b 2 4 x L z A w O D Y 2 N i 9 B d X R v U m V t b 3 Z l Z E N v b H V t b n M x L n t D b 2 x 1 b W 4 2 L D V 9 J n F 1 b 3 Q 7 L C Z x d W 9 0 O 1 N l Y 3 R p b 2 4 x L z A w O D Y 2 N i 9 B d X R v U m V t b 3 Z l Z E N v b H V t b n M x L n t D b 2 x 1 b W 4 3 L D Z 9 J n F 1 b 3 Q 7 L C Z x d W 9 0 O 1 N l Y 3 R p b 2 4 x L z A w O D Y 2 N i 9 B d X R v U m V t b 3 Z l Z E N v b H V t b n M x L n t D b 2 x 1 b W 4 4 L D d 9 J n F 1 b 3 Q 7 L C Z x d W 9 0 O 1 N l Y 3 R p b 2 4 x L z A w O D Y 2 N i 9 B d X R v U m V t b 3 Z l Z E N v b H V t b n M x L n t D b 2 x 1 b W 4 5 L D h 9 J n F 1 b 3 Q 7 L C Z x d W 9 0 O 1 N l Y 3 R p b 2 4 x L z A w O D Y 2 N i 9 B d X R v U m V t b 3 Z l Z E N v b H V t b n M x L n t D b 2 x 1 b W 4 x M C w 5 f S Z x d W 9 0 O y w m c X V v d D t T Z W N 0 a W 9 u M S 8 w M D g 2 N j Y v Q X V 0 b 1 J l b W 9 2 Z W R D b 2 x 1 b W 5 z M S 5 7 Q 2 9 s d W 1 u M T E s M T B 9 J n F 1 b 3 Q 7 L C Z x d W 9 0 O 1 N l Y 3 R p b 2 4 x L z A w O D Y 2 N i 9 B d X R v U m V t b 3 Z l Z E N v b H V t b n M x L n t D b 2 x 1 b W 4 x M i w x M X 0 m c X V v d D s s J n F 1 b 3 Q 7 U 2 V j d G l v b j E v M D A 4 N j Y 2 L 0 F 1 d G 9 S Z W 1 v d m V k Q 2 9 s d W 1 u c z E u e 0 N v b H V t b j E z L D E y f S Z x d W 9 0 O y w m c X V v d D t T Z W N 0 a W 9 u M S 8 w M D g 2 N j Y v Q X V 0 b 1 J l b W 9 2 Z W R D b 2 x 1 b W 5 z M S 5 7 Q 2 9 s d W 1 u M T Q s M T N 9 J n F 1 b 3 Q 7 L C Z x d W 9 0 O 1 N l Y 3 R p b 2 4 x L z A w O D Y 2 N i 9 B d X R v U m V t b 3 Z l Z E N v b H V t b n M x L n t D b 2 x 1 b W 4 x N S w x N H 0 m c X V v d D s s J n F 1 b 3 Q 7 U 2 V j d G l v b j E v M D A 4 N j Y 2 L 0 F 1 d G 9 S Z W 1 v d m V k Q 2 9 s d W 1 u c z E u e 0 N v b H V t b j E 2 L D E 1 f S Z x d W 9 0 O y w m c X V v d D t T Z W N 0 a W 9 u M S 8 w M D g 2 N j Y v Q X V 0 b 1 J l b W 9 2 Z W R D b 2 x 1 b W 5 z M S 5 7 Q 2 9 s d W 1 u M T c s M T Z 9 J n F 1 b 3 Q 7 L C Z x d W 9 0 O 1 N l Y 3 R p b 2 4 x L z A w O D Y 2 N i 9 B d X R v U m V t b 3 Z l Z E N v b H V t b n M x L n t D b 2 x 1 b W 4 x O C w x N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z A w O D Y 2 N i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z A w O D Y 2 N i 9 D a G F u Z 2 U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y 8 + P C 9 J d G V t P j w v S X R l b X M + P C 9 M b 2 N h b F B h Y 2 t h Z 2 V N Z X R h Z G F 0 Y U Z p b G U + F g A A A F B L B Q Y A A A A A A A A A A A A A A A A A A A A A A A D a A A A A A Q A A A N C M n d 8 B F d E R j H o A w E / C l + s B A A A A 7 6 e c v R o l f 0 u l 1 0 T U F Q 9 D G w A A A A A C A A A A A A A D Z g A A w A A A A B A A A A B / Q + L W E x 0 f k H p 8 a 6 j k n 8 k 7 A A A A A A S A A A C g A A A A E A A A A G t u p a Q g 6 Z i 6 7 u v Q r N l q T G R Q A A A A B 0 7 1 w R 9 F T 9 U X W J Q u X 7 s b x S Y Q e J E 7 / i b U 3 W f d J c 8 5 C y Q U U w 8 Q m O p s d l E X f z + 7 s g w 5 9 u o H V c E 6 Y B W D B b U r w 0 Z 1 V U k f k Z T y r 7 b g J p m 5 C 4 c I h y A U A A A A r O 7 D z 2 C I l N j c j i D J U c f G q b b p v + M = < / D a t a M a s h u p > 
</file>

<file path=customXml/itemProps1.xml><?xml version="1.0" encoding="utf-8"?>
<ds:datastoreItem xmlns:ds="http://schemas.openxmlformats.org/officeDocument/2006/customXml" ds:itemID="{FFCBD547-31A8-4572-B6E7-3C67061B27D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0.1 M HCl</vt:lpstr>
      <vt:lpstr>4 M HCl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2024-03-28T11:04:35Z</dcterms:created>
  <dcterms:modified xsi:type="dcterms:W3CDTF">2024-05-19T16:27:44Z</dcterms:modified>
</cp:coreProperties>
</file>